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gonzalez\AppData\Local\Microsoft\Windows\INetCache\Content.Outlook\9ETQQTXR\"/>
    </mc:Choice>
  </mc:AlternateContent>
  <bookViews>
    <workbookView xWindow="0" yWindow="0" windowWidth="14340" windowHeight="8265"/>
  </bookViews>
  <sheets>
    <sheet name="CONTENIDO" sheetId="8" r:id="rId1"/>
    <sheet name="Cuadro 1" sheetId="4" r:id="rId2"/>
    <sheet name="Cuadro 2" sheetId="6" r:id="rId3"/>
    <sheet name="Cuadro 3" sheetId="16" r:id="rId4"/>
    <sheet name="Cuadro 4" sheetId="7" r:id="rId5"/>
    <sheet name="Cuadro 5" sheetId="17" r:id="rId6"/>
    <sheet name="Tabla" sheetId="18" r:id="rId7"/>
    <sheet name="Diccionario" sheetId="19" r:id="rId8"/>
  </sheets>
  <externalReferences>
    <externalReference r:id="rId9"/>
    <externalReference r:id="rId10"/>
    <externalReference r:id="rId11"/>
  </externalReferences>
  <definedNames>
    <definedName name="__123Graph_AGrßfico1" localSheetId="0" hidden="1">'[1]1'!#REF!</definedName>
    <definedName name="__123Graph_AGrßfico1" localSheetId="2" hidden="1">'[1]1'!#REF!</definedName>
    <definedName name="__123Graph_AGrßfico1" localSheetId="3" hidden="1">'[1]1'!#REF!</definedName>
    <definedName name="__123Graph_AGrßfico1" localSheetId="4" hidden="1">'[1]1'!#REF!</definedName>
    <definedName name="__123Graph_AGrßfico1" localSheetId="5" hidden="1">'[1]1'!#REF!</definedName>
    <definedName name="__123Graph_AGrßfico1" hidden="1">'[1]1'!#REF!</definedName>
    <definedName name="__123Graph_XGrßfico1" localSheetId="0" hidden="1">'[1]1'!#REF!</definedName>
    <definedName name="__123Graph_XGrßfico1" localSheetId="2" hidden="1">'[1]1'!#REF!</definedName>
    <definedName name="__123Graph_XGrßfico1" localSheetId="3" hidden="1">'[1]1'!#REF!</definedName>
    <definedName name="__123Graph_XGrßfico1" localSheetId="4" hidden="1">'[1]1'!#REF!</definedName>
    <definedName name="__123Graph_XGrßfico1" localSheetId="5" hidden="1">'[1]1'!#REF!</definedName>
    <definedName name="__123Graph_XGrßfico1" hidden="1">'[1]1'!#REF!</definedName>
    <definedName name="AnyoBase">[2]Configuracion!$H$13</definedName>
    <definedName name="AnyoInicial">[2]Configuracion!$H$12</definedName>
    <definedName name="Anyos">[2]Grafica!$C$44:$AS$44</definedName>
    <definedName name="_xlnm.Print_Area" localSheetId="0">CONTENIDO!$C$1:$D$16</definedName>
    <definedName name="_xlnm.Print_Area" localSheetId="1">'Cuadro 1'!$A$1:$AE$28</definedName>
    <definedName name="_xlnm.Print_Area" localSheetId="2">'Cuadro 2'!$A$1:$AD$28</definedName>
    <definedName name="_xlnm.Print_Area" localSheetId="3">'Cuadro 3'!$A$1:$AE$28</definedName>
    <definedName name="_xlnm.Print_Area" localSheetId="4">'Cuadro 4'!$A$1:$AD$25</definedName>
    <definedName name="_xlnm.Print_Area" localSheetId="5">'Cuadro 5'!$A$1:$AD$20</definedName>
    <definedName name="Codigos">'[2]B.1_CTE Original'!$A$8:$A$37</definedName>
    <definedName name="DatosArima">[2]Grafica!$C$49:$AS$49</definedName>
    <definedName name="DatosBench">[2]Grafica!$C$48:$AS$48</definedName>
    <definedName name="DatosOriginal">[2]Grafica!$C$47:$AS$47</definedName>
    <definedName name="DatosTC">[2]Grafica!$C$50:$AS$50</definedName>
    <definedName name="HojaArima">[2]Configuracion!$H$9</definedName>
    <definedName name="HojaBench">[2]Configuracion!$H$8</definedName>
    <definedName name="HojaOriginal">[2]Configuracion!$H$7</definedName>
    <definedName name="HojaTC">[2]Configuracion!$H$10</definedName>
    <definedName name="MT" localSheetId="0">#REF!</definedName>
    <definedName name="MT" localSheetId="2">#REF!</definedName>
    <definedName name="MT" localSheetId="3">#REF!</definedName>
    <definedName name="MT" localSheetId="4">#REF!</definedName>
    <definedName name="MT" localSheetId="5">#REF!</definedName>
    <definedName name="MT">#REF!</definedName>
    <definedName name="TOTALD.21" localSheetId="0">'[3]COU 09'!$CK$258</definedName>
    <definedName name="TOTALD.21" localSheetId="2">#REF!</definedName>
    <definedName name="TOTALD.21" localSheetId="3">#REF!</definedName>
    <definedName name="TOTALD.21" localSheetId="4">#REF!</definedName>
    <definedName name="TOTALD.21" localSheetId="5">#REF!</definedName>
    <definedName name="TOTALD.21">#REF!</definedName>
    <definedName name="TOTALOFERTA" localSheetId="0">'[3]COU 07'!$CQ$258</definedName>
    <definedName name="TOTALOFERTA" localSheetId="2">#REF!</definedName>
    <definedName name="TOTALOFERTA" localSheetId="3">#REF!</definedName>
    <definedName name="TOTALOFERTA" localSheetId="4">#REF!</definedName>
    <definedName name="TOTALOFERTA" localSheetId="5">#REF!</definedName>
    <definedName name="TOTALOFERTA">#REF!</definedName>
    <definedName name="TOTALP.1" localSheetId="0">'[3]COU 07'!$BY$258</definedName>
    <definedName name="TOTALP.1" localSheetId="2">#REF!</definedName>
    <definedName name="TOTALP.1" localSheetId="3">#REF!</definedName>
    <definedName name="TOTALP.1" localSheetId="4">#REF!</definedName>
    <definedName name="TOTALP.1" localSheetId="5">#REF!</definedName>
    <definedName name="TOTALP.1">#REF!</definedName>
    <definedName name="TOTALP.2" localSheetId="0">#REF!</definedName>
    <definedName name="TOTALP.2" localSheetId="2">#REF!</definedName>
    <definedName name="TOTALP.2" localSheetId="3">#REF!</definedName>
    <definedName name="TOTALP.2" localSheetId="4">#REF!</definedName>
    <definedName name="TOTALP.2" localSheetId="5">#REF!</definedName>
    <definedName name="TOTALP.2">#REF!</definedName>
    <definedName name="TOTALP.3" localSheetId="0">'[3]COU 07'!$CJ$515</definedName>
    <definedName name="TOTALP.3" localSheetId="2">#REF!</definedName>
    <definedName name="TOTALP.3" localSheetId="3">#REF!</definedName>
    <definedName name="TOTALP.3" localSheetId="4">#REF!</definedName>
    <definedName name="TOTALP.3" localSheetId="5">#REF!</definedName>
    <definedName name="TOTALP.3">#REF!</definedName>
    <definedName name="TOTALP.31HOG" localSheetId="0">'[3]COU 09'!$CE$515</definedName>
    <definedName name="TOTALP.31HOG" localSheetId="2">#REF!</definedName>
    <definedName name="TOTALP.31HOG" localSheetId="3">#REF!</definedName>
    <definedName name="TOTALP.31HOG" localSheetId="4">#REF!</definedName>
    <definedName name="TOTALP.31HOG" localSheetId="5">#REF!</definedName>
    <definedName name="TOTALP.31HOG">#REF!</definedName>
    <definedName name="TOTALP.5" localSheetId="0">'[3]COU 07'!$CN$515</definedName>
    <definedName name="TOTALP.5" localSheetId="2">#REF!</definedName>
    <definedName name="TOTALP.5" localSheetId="3">#REF!</definedName>
    <definedName name="TOTALP.5" localSheetId="4">#REF!</definedName>
    <definedName name="TOTALP.5" localSheetId="5">#REF!</definedName>
    <definedName name="TOTALP.5">#REF!</definedName>
    <definedName name="TOTALP.51" localSheetId="0">'[3]COU 09'!$CK$515</definedName>
    <definedName name="TOTALP.51" localSheetId="2">#REF!</definedName>
    <definedName name="TOTALP.51" localSheetId="3">#REF!</definedName>
    <definedName name="TOTALP.51" localSheetId="4">#REF!</definedName>
    <definedName name="TOTALP.51" localSheetId="5">#REF!</definedName>
    <definedName name="TOTALP.51">#REF!</definedName>
    <definedName name="TOTALP.52" localSheetId="0">'[3]COU 09'!$CL$515</definedName>
    <definedName name="TOTALP.52" localSheetId="2">#REF!</definedName>
    <definedName name="TOTALP.52" localSheetId="3">#REF!</definedName>
    <definedName name="TOTALP.52" localSheetId="4">#REF!</definedName>
    <definedName name="TOTALP.52" localSheetId="5">#REF!</definedName>
    <definedName name="TOTALP.52">#REF!</definedName>
    <definedName name="TOTALP.6" localSheetId="0">'[3]COU 09'!$CD$515</definedName>
    <definedName name="TOTALP.6" localSheetId="2">#REF!</definedName>
    <definedName name="TOTALP.6" localSheetId="3">#REF!</definedName>
    <definedName name="TOTALP.6" localSheetId="4">#REF!</definedName>
    <definedName name="TOTALP.6" localSheetId="5">#REF!</definedName>
    <definedName name="TOTALP.6">#REF!</definedName>
    <definedName name="TOTALP.7" localSheetId="0">'[3]COU 09'!$CD$258</definedName>
    <definedName name="TOTALP.7" localSheetId="2">#REF!</definedName>
    <definedName name="TOTALP.7" localSheetId="3">#REF!</definedName>
    <definedName name="TOTALP.7" localSheetId="4">#REF!</definedName>
    <definedName name="TOTALP.7" localSheetId="5">#REF!</definedName>
    <definedName name="TOTALP.7">#REF!</definedName>
    <definedName name="TOTALP2EQ" localSheetId="0">'[3]COU 07'!$BZ$515</definedName>
    <definedName name="TOTALP2EQ" localSheetId="2">#REF!</definedName>
    <definedName name="TOTALP2EQ" localSheetId="3">#REF!</definedName>
    <definedName name="TOTALP2EQ" localSheetId="4">#REF!</definedName>
    <definedName name="TOTALP2EQ" localSheetId="5">#REF!</definedName>
    <definedName name="TOTALP2EQ">#REF!</definedName>
    <definedName name="TOTALP31ISFLSH" localSheetId="0">'[3]COU 09'!$CF$515</definedName>
    <definedName name="TOTALP31ISFLSH" localSheetId="2">#REF!</definedName>
    <definedName name="TOTALP31ISFLSH" localSheetId="3">#REF!</definedName>
    <definedName name="TOTALP31ISFLSH" localSheetId="4">#REF!</definedName>
    <definedName name="TOTALP31ISFLSH" localSheetId="5">#REF!</definedName>
    <definedName name="TOTALP31ISFLSH">#REF!</definedName>
    <definedName name="TOTALP3GOB" localSheetId="0">'[3]COU 09'!$CI$515</definedName>
    <definedName name="TOTALP3GOB" localSheetId="2">#REF!</definedName>
    <definedName name="TOTALP3GOB" localSheetId="3">#REF!</definedName>
    <definedName name="TOTALP3GOB" localSheetId="4">#REF!</definedName>
    <definedName name="TOTALP3GOB" localSheetId="5">#REF!</definedName>
    <definedName name="TOTALP3GOB">#REF!</definedName>
    <definedName name="TOTALUTILIZ.1" localSheetId="0">'[3]COU 07'!$CO$515</definedName>
    <definedName name="TOTALUTILIZ.1" localSheetId="2">#REF!</definedName>
    <definedName name="TOTALUTILIZ.1" localSheetId="3">#REF!</definedName>
    <definedName name="TOTALUTILIZ.1" localSheetId="4">#REF!</definedName>
    <definedName name="TOTALUTILIZ.1" localSheetId="5">#REF!</definedName>
    <definedName name="TOTALUTILIZ.1">#REF!</definedName>
    <definedName name="tttt" localSheetId="0">#REF!</definedName>
    <definedName name="tttt" localSheetId="2">#REF!</definedName>
    <definedName name="tttt" localSheetId="3">#REF!</definedName>
    <definedName name="tttt" localSheetId="4">#REF!</definedName>
    <definedName name="tttt" localSheetId="5">#REF!</definedName>
    <definedName name="ttt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3" i="17" l="1"/>
  <c r="AC13" i="17"/>
  <c r="AB13" i="17"/>
  <c r="AA13" i="17"/>
  <c r="Z13" i="17"/>
  <c r="Y13" i="17"/>
  <c r="AD12" i="17"/>
  <c r="AC12" i="17"/>
  <c r="AB12" i="17"/>
  <c r="AA12" i="17"/>
  <c r="Z12" i="17"/>
  <c r="Y12" i="17"/>
  <c r="AD11" i="17"/>
  <c r="AC11" i="17"/>
  <c r="AB11" i="17"/>
  <c r="AA11" i="17"/>
  <c r="Z11" i="17"/>
  <c r="Y11" i="17"/>
  <c r="AD10" i="17"/>
  <c r="AC10" i="17"/>
  <c r="AB10" i="17"/>
  <c r="AA10" i="17"/>
  <c r="Z10" i="17"/>
  <c r="Y10" i="17"/>
  <c r="AD9" i="17"/>
  <c r="AC9" i="17"/>
  <c r="AB9" i="17"/>
  <c r="AA9" i="17"/>
  <c r="Z9" i="17"/>
  <c r="Y9" i="17"/>
  <c r="AD8" i="17"/>
  <c r="AC8" i="17"/>
  <c r="AB8" i="17"/>
  <c r="AA8" i="17"/>
  <c r="Z8" i="17"/>
  <c r="Y8" i="17"/>
  <c r="AD7" i="17"/>
  <c r="AC7" i="17"/>
  <c r="AB7" i="17"/>
  <c r="AA7" i="17"/>
  <c r="Z7" i="17"/>
  <c r="Y7" i="17"/>
  <c r="X13" i="17" l="1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13" i="17"/>
  <c r="B12" i="17"/>
  <c r="B11" i="17"/>
  <c r="B10" i="17"/>
  <c r="B9" i="17"/>
  <c r="B8" i="17"/>
  <c r="B7" i="1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AD7" i="7"/>
  <c r="AC7" i="7"/>
  <c r="AB7" i="7"/>
  <c r="AA7" i="7"/>
  <c r="Z7" i="7"/>
  <c r="Y7" i="7"/>
  <c r="Y13" i="7" s="1"/>
  <c r="X7" i="7"/>
  <c r="W7" i="7"/>
  <c r="W13" i="7" s="1"/>
  <c r="V7" i="7"/>
  <c r="U7" i="7"/>
  <c r="T7" i="7"/>
  <c r="S7" i="7"/>
  <c r="R7" i="7"/>
  <c r="Q7" i="7"/>
  <c r="Q13" i="7" s="1"/>
  <c r="P7" i="7"/>
  <c r="O7" i="7"/>
  <c r="O13" i="7" s="1"/>
  <c r="N7" i="7"/>
  <c r="M7" i="7"/>
  <c r="L7" i="7"/>
  <c r="K7" i="7"/>
  <c r="J7" i="7"/>
  <c r="I7" i="7"/>
  <c r="I13" i="7" s="1"/>
  <c r="H7" i="7"/>
  <c r="G7" i="7"/>
  <c r="G13" i="7" s="1"/>
  <c r="F7" i="7"/>
  <c r="E7" i="7"/>
  <c r="D7" i="7"/>
  <c r="C7" i="7"/>
  <c r="B12" i="7"/>
  <c r="B11" i="7"/>
  <c r="B10" i="7"/>
  <c r="B9" i="7"/>
  <c r="B8" i="7"/>
  <c r="B7" i="7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AE24" i="16"/>
  <c r="AD24" i="16"/>
  <c r="AC24" i="16"/>
  <c r="AB24" i="16"/>
  <c r="AA24" i="16"/>
  <c r="Z24" i="16"/>
  <c r="Y24" i="16"/>
  <c r="X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AE23" i="16"/>
  <c r="AD23" i="16"/>
  <c r="AC23" i="16"/>
  <c r="AB23" i="16"/>
  <c r="AA23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AE22" i="16"/>
  <c r="AD22" i="16"/>
  <c r="AC22" i="16"/>
  <c r="AB22" i="16"/>
  <c r="AA22" i="16"/>
  <c r="Z22" i="16"/>
  <c r="Y22" i="16"/>
  <c r="X22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AE20" i="16"/>
  <c r="AD20" i="16"/>
  <c r="AC20" i="16"/>
  <c r="AB20" i="16"/>
  <c r="AA20" i="16"/>
  <c r="Z20" i="16"/>
  <c r="Y20" i="16"/>
  <c r="X20" i="16"/>
  <c r="W20" i="16"/>
  <c r="V20" i="16"/>
  <c r="U20" i="16"/>
  <c r="T20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AE18" i="16"/>
  <c r="AD18" i="16"/>
  <c r="AC18" i="16"/>
  <c r="AB18" i="16"/>
  <c r="AA18" i="16"/>
  <c r="Z18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D8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C25" i="16"/>
  <c r="C23" i="16"/>
  <c r="C24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24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F13" i="7" l="1"/>
  <c r="N13" i="7"/>
  <c r="V13" i="7"/>
  <c r="AD13" i="7"/>
  <c r="E13" i="7"/>
  <c r="M13" i="7"/>
  <c r="U13" i="7"/>
  <c r="AC13" i="7"/>
  <c r="J13" i="7"/>
  <c r="R13" i="7"/>
  <c r="Z13" i="7"/>
  <c r="J23" i="4"/>
  <c r="J25" i="4" s="1"/>
  <c r="R23" i="4"/>
  <c r="R25" i="4" s="1"/>
  <c r="Z23" i="4"/>
  <c r="Z25" i="4" s="1"/>
  <c r="D13" i="7"/>
  <c r="L13" i="7"/>
  <c r="T13" i="7"/>
  <c r="AB13" i="7"/>
  <c r="U23" i="4"/>
  <c r="U25" i="4" s="1"/>
  <c r="AC23" i="4"/>
  <c r="AC25" i="4" s="1"/>
  <c r="C13" i="7"/>
  <c r="K13" i="7"/>
  <c r="S13" i="7"/>
  <c r="AA13" i="7"/>
  <c r="H13" i="7"/>
  <c r="P13" i="7"/>
  <c r="X13" i="7"/>
  <c r="I23" i="4"/>
  <c r="I25" i="4" s="1"/>
  <c r="Q23" i="4"/>
  <c r="Q25" i="4" s="1"/>
  <c r="Y23" i="4"/>
  <c r="Y25" i="4" s="1"/>
  <c r="C23" i="4"/>
  <c r="C25" i="4" s="1"/>
  <c r="K23" i="4"/>
  <c r="K25" i="4" s="1"/>
  <c r="S23" i="4"/>
  <c r="S25" i="4" s="1"/>
  <c r="AA23" i="4"/>
  <c r="AA25" i="4" s="1"/>
  <c r="H23" i="4"/>
  <c r="H25" i="4" s="1"/>
  <c r="X23" i="4"/>
  <c r="X25" i="4" s="1"/>
  <c r="P23" i="4"/>
  <c r="P25" i="4" s="1"/>
  <c r="E23" i="4"/>
  <c r="E25" i="4" s="1"/>
  <c r="M23" i="4"/>
  <c r="M25" i="4" s="1"/>
  <c r="F23" i="4"/>
  <c r="F25" i="4" s="1"/>
  <c r="N23" i="4"/>
  <c r="N25" i="4" s="1"/>
  <c r="V23" i="4"/>
  <c r="V25" i="4" s="1"/>
  <c r="AD23" i="4"/>
  <c r="AD25" i="4" s="1"/>
  <c r="G23" i="4"/>
  <c r="G25" i="4" s="1"/>
  <c r="O23" i="4"/>
  <c r="O25" i="4" s="1"/>
  <c r="W23" i="4"/>
  <c r="W25" i="4" s="1"/>
  <c r="AE23" i="4"/>
  <c r="AE25" i="4" s="1"/>
  <c r="T23" i="4"/>
  <c r="T25" i="4" s="1"/>
  <c r="D23" i="4"/>
  <c r="D25" i="4" s="1"/>
  <c r="AB23" i="4"/>
  <c r="AB25" i="4" s="1"/>
  <c r="L23" i="4"/>
  <c r="L25" i="4" s="1"/>
  <c r="B13" i="7" l="1"/>
  <c r="AC10" i="6" l="1"/>
  <c r="AD11" i="6"/>
  <c r="AD12" i="6"/>
  <c r="AC14" i="6"/>
  <c r="AD14" i="6"/>
  <c r="AD15" i="6"/>
  <c r="AC17" i="6"/>
  <c r="AC18" i="6"/>
  <c r="AD19" i="6"/>
  <c r="AD20" i="6"/>
  <c r="AC21" i="6"/>
  <c r="AD21" i="6"/>
  <c r="AC22" i="6"/>
  <c r="AD22" i="6"/>
  <c r="AD23" i="6"/>
  <c r="AC25" i="6"/>
  <c r="AC24" i="6"/>
  <c r="AD18" i="6"/>
  <c r="AC16" i="6"/>
  <c r="AD13" i="6"/>
  <c r="AC13" i="6"/>
  <c r="AD10" i="6"/>
  <c r="AC8" i="6"/>
  <c r="AD7" i="6" l="1"/>
  <c r="AC12" i="6"/>
  <c r="AD9" i="6"/>
  <c r="AD24" i="6"/>
  <c r="AC19" i="6"/>
  <c r="AD16" i="6"/>
  <c r="AC11" i="6"/>
  <c r="AD8" i="6"/>
  <c r="AC7" i="6"/>
  <c r="AC15" i="6"/>
  <c r="AC23" i="6"/>
  <c r="AD25" i="6"/>
  <c r="AC20" i="6"/>
  <c r="AD17" i="6"/>
  <c r="AC9" i="6"/>
  <c r="AD21" i="7" l="1"/>
  <c r="AB20" i="7"/>
  <c r="Z19" i="7"/>
  <c r="AD17" i="7"/>
  <c r="AA17" i="7"/>
  <c r="AB16" i="7"/>
  <c r="AC15" i="7"/>
  <c r="Z15" i="7"/>
  <c r="Z21" i="7" l="1"/>
  <c r="AB21" i="7"/>
  <c r="Z18" i="7"/>
  <c r="AB19" i="7"/>
  <c r="AD20" i="7"/>
  <c r="AA18" i="7"/>
  <c r="AC19" i="7"/>
  <c r="AD16" i="7"/>
  <c r="AC18" i="7"/>
  <c r="AA21" i="7"/>
  <c r="AB15" i="7"/>
  <c r="AA15" i="7"/>
  <c r="AC16" i="7"/>
  <c r="AA19" i="7"/>
  <c r="AC20" i="7"/>
  <c r="AB17" i="7"/>
  <c r="AD15" i="7"/>
  <c r="Z17" i="7"/>
  <c r="AB18" i="7"/>
  <c r="AD19" i="7"/>
  <c r="Z16" i="7"/>
  <c r="AD18" i="7"/>
  <c r="Z20" i="7"/>
  <c r="AA16" i="7"/>
  <c r="AC17" i="7"/>
  <c r="AA20" i="7"/>
  <c r="AC21" i="7"/>
  <c r="L21" i="7"/>
  <c r="J21" i="7"/>
  <c r="D21" i="7"/>
  <c r="G20" i="7"/>
  <c r="J19" i="7"/>
  <c r="H19" i="7"/>
  <c r="K18" i="7"/>
  <c r="C18" i="7"/>
  <c r="F17" i="7"/>
  <c r="I16" i="7"/>
  <c r="L15" i="7"/>
  <c r="D15" i="7"/>
  <c r="L17" i="7" l="1"/>
  <c r="I18" i="7"/>
  <c r="F19" i="7"/>
  <c r="C20" i="7"/>
  <c r="H21" i="7"/>
  <c r="J18" i="7"/>
  <c r="G19" i="7"/>
  <c r="D20" i="7"/>
  <c r="L20" i="7"/>
  <c r="I21" i="7"/>
  <c r="J16" i="7"/>
  <c r="G17" i="7"/>
  <c r="D18" i="7"/>
  <c r="L18" i="7"/>
  <c r="I19" i="7"/>
  <c r="F20" i="7"/>
  <c r="C21" i="7"/>
  <c r="K21" i="7"/>
  <c r="C16" i="7"/>
  <c r="H17" i="7"/>
  <c r="E18" i="7"/>
  <c r="F15" i="7"/>
  <c r="G15" i="7"/>
  <c r="D16" i="7"/>
  <c r="L16" i="7"/>
  <c r="I17" i="7"/>
  <c r="F18" i="7"/>
  <c r="C19" i="7"/>
  <c r="K19" i="7"/>
  <c r="H20" i="7"/>
  <c r="E21" i="7"/>
  <c r="K16" i="7"/>
  <c r="G18" i="7"/>
  <c r="I15" i="7"/>
  <c r="F16" i="7"/>
  <c r="C17" i="7"/>
  <c r="K17" i="7"/>
  <c r="H18" i="7"/>
  <c r="E19" i="7"/>
  <c r="J20" i="7"/>
  <c r="G21" i="7"/>
  <c r="H15" i="7"/>
  <c r="D19" i="7"/>
  <c r="J15" i="7"/>
  <c r="G16" i="7"/>
  <c r="D17" i="7"/>
  <c r="K20" i="7"/>
  <c r="E16" i="7"/>
  <c r="I20" i="7"/>
  <c r="C15" i="7"/>
  <c r="K15" i="7"/>
  <c r="H16" i="7"/>
  <c r="E17" i="7"/>
  <c r="F21" i="7"/>
  <c r="E20" i="7"/>
  <c r="L19" i="7"/>
  <c r="E15" i="7"/>
  <c r="J17" i="7"/>
  <c r="S21" i="7"/>
  <c r="M21" i="7"/>
  <c r="W20" i="7"/>
  <c r="O20" i="7"/>
  <c r="M20" i="7"/>
  <c r="S19" i="7"/>
  <c r="M19" i="7"/>
  <c r="W18" i="7"/>
  <c r="O18" i="7"/>
  <c r="M18" i="7"/>
  <c r="S17" i="7"/>
  <c r="M17" i="7"/>
  <c r="W16" i="7"/>
  <c r="O16" i="7"/>
  <c r="M16" i="7"/>
  <c r="S15" i="7"/>
  <c r="M15" i="7"/>
  <c r="O17" i="7" l="1"/>
  <c r="O19" i="7"/>
  <c r="O21" i="7"/>
  <c r="W21" i="7"/>
  <c r="S16" i="7"/>
  <c r="W19" i="7"/>
  <c r="W17" i="7"/>
  <c r="S20" i="7"/>
  <c r="Q17" i="7"/>
  <c r="U18" i="7"/>
  <c r="Q19" i="7"/>
  <c r="U20" i="7"/>
  <c r="Q21" i="7"/>
  <c r="S18" i="7"/>
  <c r="Q15" i="7"/>
  <c r="U16" i="7"/>
  <c r="T15" i="7"/>
  <c r="P20" i="7"/>
  <c r="Q18" i="7"/>
  <c r="U19" i="7"/>
  <c r="Q20" i="7"/>
  <c r="U21" i="7"/>
  <c r="P18" i="7"/>
  <c r="X20" i="7"/>
  <c r="Y20" i="7"/>
  <c r="Q16" i="7"/>
  <c r="V15" i="7"/>
  <c r="R16" i="7"/>
  <c r="N17" i="7"/>
  <c r="V17" i="7"/>
  <c r="R18" i="7"/>
  <c r="N19" i="7"/>
  <c r="V19" i="7"/>
  <c r="R20" i="7"/>
  <c r="N21" i="7"/>
  <c r="V21" i="7"/>
  <c r="P16" i="7"/>
  <c r="X18" i="7"/>
  <c r="Y18" i="7"/>
  <c r="U17" i="7"/>
  <c r="T17" i="7"/>
  <c r="N15" i="7"/>
  <c r="P15" i="7"/>
  <c r="X15" i="7"/>
  <c r="Y15" i="7"/>
  <c r="T16" i="7"/>
  <c r="P17" i="7"/>
  <c r="X17" i="7"/>
  <c r="Y17" i="7"/>
  <c r="T18" i="7"/>
  <c r="P19" i="7"/>
  <c r="X19" i="7"/>
  <c r="Y19" i="7"/>
  <c r="T20" i="7"/>
  <c r="P21" i="7"/>
  <c r="X21" i="7"/>
  <c r="Y21" i="7"/>
  <c r="X16" i="7"/>
  <c r="Y16" i="7"/>
  <c r="T21" i="7"/>
  <c r="U15" i="7"/>
  <c r="O15" i="7"/>
  <c r="T19" i="7"/>
  <c r="W15" i="7"/>
  <c r="R15" i="7"/>
  <c r="N16" i="7"/>
  <c r="V16" i="7"/>
  <c r="R17" i="7"/>
  <c r="N18" i="7"/>
  <c r="V18" i="7"/>
  <c r="R19" i="7"/>
  <c r="N20" i="7"/>
  <c r="V20" i="7"/>
  <c r="R21" i="7"/>
  <c r="L25" i="6"/>
  <c r="K25" i="6"/>
  <c r="J25" i="6"/>
  <c r="H25" i="6"/>
  <c r="F25" i="6"/>
  <c r="D25" i="6"/>
  <c r="C25" i="6"/>
  <c r="K24" i="6"/>
  <c r="I24" i="6"/>
  <c r="G24" i="6"/>
  <c r="F24" i="6"/>
  <c r="E24" i="6"/>
  <c r="C24" i="6"/>
  <c r="L23" i="6"/>
  <c r="I23" i="6"/>
  <c r="H23" i="6"/>
  <c r="F23" i="6"/>
  <c r="D23" i="6"/>
  <c r="L22" i="6"/>
  <c r="K22" i="6"/>
  <c r="I22" i="6"/>
  <c r="G22" i="6"/>
  <c r="D22" i="6"/>
  <c r="C22" i="6"/>
  <c r="L21" i="6"/>
  <c r="J21" i="6"/>
  <c r="G21" i="6"/>
  <c r="F21" i="6"/>
  <c r="D21" i="6"/>
  <c r="J20" i="6"/>
  <c r="I20" i="6"/>
  <c r="G20" i="6"/>
  <c r="E20" i="6"/>
  <c r="L19" i="6"/>
  <c r="J19" i="6"/>
  <c r="H19" i="6"/>
  <c r="E19" i="6"/>
  <c r="D19" i="6"/>
  <c r="K18" i="6"/>
  <c r="H18" i="6"/>
  <c r="G18" i="6"/>
  <c r="E18" i="6"/>
  <c r="C18" i="6"/>
  <c r="K17" i="6"/>
  <c r="J17" i="6"/>
  <c r="H17" i="6"/>
  <c r="F17" i="6"/>
  <c r="C17" i="6"/>
  <c r="K16" i="6"/>
  <c r="I16" i="6"/>
  <c r="F16" i="6"/>
  <c r="E16" i="6"/>
  <c r="C16" i="6"/>
  <c r="L15" i="6"/>
  <c r="I15" i="6"/>
  <c r="H15" i="6"/>
  <c r="F15" i="6"/>
  <c r="D15" i="6"/>
  <c r="L14" i="6"/>
  <c r="K14" i="6"/>
  <c r="I14" i="6"/>
  <c r="G14" i="6"/>
  <c r="D14" i="6"/>
  <c r="C14" i="6"/>
  <c r="L13" i="6"/>
  <c r="J13" i="6"/>
  <c r="G13" i="6"/>
  <c r="F13" i="6"/>
  <c r="D13" i="6"/>
  <c r="J12" i="6"/>
  <c r="I12" i="6"/>
  <c r="G12" i="6"/>
  <c r="E12" i="6"/>
  <c r="L11" i="6"/>
  <c r="J11" i="6"/>
  <c r="H11" i="6"/>
  <c r="D11" i="6"/>
  <c r="K10" i="6"/>
  <c r="G10" i="6"/>
  <c r="E10" i="6"/>
  <c r="C10" i="6"/>
  <c r="J9" i="6"/>
  <c r="H9" i="6"/>
  <c r="F9" i="6"/>
  <c r="K8" i="6"/>
  <c r="I8" i="6"/>
  <c r="E8" i="6"/>
  <c r="C8" i="6"/>
  <c r="L7" i="6"/>
  <c r="H7" i="6"/>
  <c r="F7" i="6"/>
  <c r="D7" i="6"/>
  <c r="G7" i="6" l="1"/>
  <c r="D8" i="6"/>
  <c r="L8" i="6"/>
  <c r="I9" i="6"/>
  <c r="F10" i="6"/>
  <c r="C11" i="6"/>
  <c r="K11" i="6"/>
  <c r="H12" i="6"/>
  <c r="E13" i="6"/>
  <c r="J14" i="6"/>
  <c r="G15" i="6"/>
  <c r="D16" i="6"/>
  <c r="L16" i="6"/>
  <c r="I17" i="6"/>
  <c r="F18" i="6"/>
  <c r="C19" i="6"/>
  <c r="K19" i="6"/>
  <c r="H20" i="6"/>
  <c r="E21" i="6"/>
  <c r="J22" i="6"/>
  <c r="G23" i="6"/>
  <c r="D24" i="6"/>
  <c r="L24" i="6"/>
  <c r="I25" i="6"/>
  <c r="I7" i="6"/>
  <c r="H10" i="6"/>
  <c r="F8" i="6"/>
  <c r="E11" i="6"/>
  <c r="G8" i="6"/>
  <c r="L9" i="6"/>
  <c r="C12" i="6"/>
  <c r="K12" i="6"/>
  <c r="H13" i="6"/>
  <c r="E14" i="6"/>
  <c r="J15" i="6"/>
  <c r="G16" i="6"/>
  <c r="D17" i="6"/>
  <c r="L17" i="6"/>
  <c r="I18" i="6"/>
  <c r="F19" i="6"/>
  <c r="C20" i="6"/>
  <c r="K20" i="6"/>
  <c r="H21" i="6"/>
  <c r="E22" i="6"/>
  <c r="J23" i="6"/>
  <c r="C9" i="6"/>
  <c r="K9" i="6"/>
  <c r="J7" i="6"/>
  <c r="D9" i="6"/>
  <c r="I10" i="6"/>
  <c r="F11" i="6"/>
  <c r="C7" i="6"/>
  <c r="K7" i="6"/>
  <c r="H8" i="6"/>
  <c r="E9" i="6"/>
  <c r="J10" i="6"/>
  <c r="G11" i="6"/>
  <c r="D12" i="6"/>
  <c r="L12" i="6"/>
  <c r="I13" i="6"/>
  <c r="F14" i="6"/>
  <c r="C15" i="6"/>
  <c r="K15" i="6"/>
  <c r="H16" i="6"/>
  <c r="E17" i="6"/>
  <c r="J18" i="6"/>
  <c r="G19" i="6"/>
  <c r="D20" i="6"/>
  <c r="L20" i="6"/>
  <c r="I21" i="6"/>
  <c r="F22" i="6"/>
  <c r="C23" i="6"/>
  <c r="K23" i="6"/>
  <c r="H24" i="6"/>
  <c r="E25" i="6"/>
  <c r="E7" i="6"/>
  <c r="J8" i="6"/>
  <c r="G9" i="6"/>
  <c r="D10" i="6"/>
  <c r="L10" i="6"/>
  <c r="I11" i="6"/>
  <c r="F12" i="6"/>
  <c r="C13" i="6"/>
  <c r="K13" i="6"/>
  <c r="H14" i="6"/>
  <c r="E15" i="6"/>
  <c r="J16" i="6"/>
  <c r="G17" i="6"/>
  <c r="D18" i="6"/>
  <c r="L18" i="6"/>
  <c r="I19" i="6"/>
  <c r="F20" i="6"/>
  <c r="C21" i="6"/>
  <c r="K21" i="6"/>
  <c r="H22" i="6"/>
  <c r="E23" i="6"/>
  <c r="J24" i="6"/>
  <c r="G25" i="6"/>
  <c r="Y24" i="6"/>
  <c r="Z21" i="6"/>
  <c r="Z18" i="6"/>
  <c r="Z13" i="6"/>
  <c r="Z10" i="6"/>
  <c r="T24" i="6"/>
  <c r="S24" i="6"/>
  <c r="M24" i="6"/>
  <c r="X22" i="6"/>
  <c r="W22" i="6"/>
  <c r="P22" i="6"/>
  <c r="O22" i="6"/>
  <c r="M22" i="6"/>
  <c r="T21" i="6"/>
  <c r="S21" i="6"/>
  <c r="M21" i="6"/>
  <c r="X20" i="6"/>
  <c r="W20" i="6"/>
  <c r="P20" i="6"/>
  <c r="O20" i="6"/>
  <c r="M20" i="6"/>
  <c r="T19" i="6"/>
  <c r="S19" i="6"/>
  <c r="M19" i="6"/>
  <c r="X18" i="6"/>
  <c r="W18" i="6"/>
  <c r="P18" i="6"/>
  <c r="O18" i="6"/>
  <c r="M18" i="6"/>
  <c r="T17" i="6"/>
  <c r="S17" i="6"/>
  <c r="N17" i="6"/>
  <c r="M17" i="6"/>
  <c r="X16" i="6"/>
  <c r="W16" i="6"/>
  <c r="R16" i="6"/>
  <c r="P16" i="6"/>
  <c r="O16" i="6"/>
  <c r="M16" i="6"/>
  <c r="V15" i="6"/>
  <c r="T15" i="6"/>
  <c r="S15" i="6"/>
  <c r="M15" i="6"/>
  <c r="W13" i="6"/>
  <c r="P13" i="6"/>
  <c r="O13" i="6"/>
  <c r="M13" i="6"/>
  <c r="S12" i="6"/>
  <c r="M12" i="6"/>
  <c r="W11" i="6"/>
  <c r="O11" i="6"/>
  <c r="M11" i="6"/>
  <c r="S10" i="6"/>
  <c r="M10" i="6"/>
  <c r="W9" i="6"/>
  <c r="O9" i="6"/>
  <c r="M9" i="6"/>
  <c r="S8" i="6"/>
  <c r="M8" i="6"/>
  <c r="W7" i="6"/>
  <c r="O7" i="6"/>
  <c r="M7" i="6"/>
  <c r="P8" i="6" l="1"/>
  <c r="P10" i="6"/>
  <c r="T11" i="6"/>
  <c r="T13" i="6"/>
  <c r="T7" i="6"/>
  <c r="T9" i="6"/>
  <c r="P12" i="6"/>
  <c r="P15" i="6"/>
  <c r="X8" i="6"/>
  <c r="X10" i="6"/>
  <c r="X12" i="6"/>
  <c r="T8" i="6"/>
  <c r="T12" i="6"/>
  <c r="X13" i="6"/>
  <c r="Y8" i="6"/>
  <c r="T10" i="6"/>
  <c r="X7" i="6"/>
  <c r="X9" i="6"/>
  <c r="V17" i="6"/>
  <c r="R18" i="6"/>
  <c r="N19" i="6"/>
  <c r="V19" i="6"/>
  <c r="R20" i="6"/>
  <c r="N21" i="6"/>
  <c r="N24" i="6"/>
  <c r="V24" i="6"/>
  <c r="Z11" i="6"/>
  <c r="P9" i="6"/>
  <c r="P7" i="6"/>
  <c r="P11" i="6"/>
  <c r="X15" i="6"/>
  <c r="T16" i="6"/>
  <c r="P17" i="6"/>
  <c r="X17" i="6"/>
  <c r="T18" i="6"/>
  <c r="P19" i="6"/>
  <c r="X19" i="6"/>
  <c r="T20" i="6"/>
  <c r="X11" i="6"/>
  <c r="P21" i="6"/>
  <c r="X21" i="6"/>
  <c r="T22" i="6"/>
  <c r="P24" i="6"/>
  <c r="X24" i="6"/>
  <c r="Z9" i="6"/>
  <c r="Z17" i="6"/>
  <c r="Z25" i="6"/>
  <c r="AB10" i="6"/>
  <c r="AA10" i="6"/>
  <c r="U12" i="6"/>
  <c r="Q13" i="6"/>
  <c r="U15" i="6"/>
  <c r="Q16" i="6"/>
  <c r="U17" i="6"/>
  <c r="Q18" i="6"/>
  <c r="U19" i="6"/>
  <c r="Q20" i="6"/>
  <c r="U21" i="6"/>
  <c r="Q22" i="6"/>
  <c r="U24" i="6"/>
  <c r="Z8" i="6"/>
  <c r="Y11" i="6"/>
  <c r="AB13" i="6"/>
  <c r="AA13" i="6"/>
  <c r="Z16" i="6"/>
  <c r="Y19" i="6"/>
  <c r="AA21" i="6"/>
  <c r="AB21" i="6"/>
  <c r="Z24" i="6"/>
  <c r="V10" i="6"/>
  <c r="N12" i="6"/>
  <c r="R13" i="6"/>
  <c r="N15" i="6"/>
  <c r="V21" i="6"/>
  <c r="R22" i="6"/>
  <c r="AB8" i="6"/>
  <c r="AA8" i="6"/>
  <c r="AA16" i="6"/>
  <c r="AB16" i="6"/>
  <c r="Z19" i="6"/>
  <c r="Y22" i="6"/>
  <c r="AB24" i="6"/>
  <c r="AA24" i="6"/>
  <c r="AB18" i="6"/>
  <c r="AA18" i="6"/>
  <c r="U10" i="6"/>
  <c r="R9" i="6"/>
  <c r="R11" i="6"/>
  <c r="V12" i="6"/>
  <c r="S7" i="6"/>
  <c r="O8" i="6"/>
  <c r="W8" i="6"/>
  <c r="S9" i="6"/>
  <c r="O10" i="6"/>
  <c r="W10" i="6"/>
  <c r="S11" i="6"/>
  <c r="O12" i="6"/>
  <c r="W12" i="6"/>
  <c r="S13" i="6"/>
  <c r="O15" i="6"/>
  <c r="W15" i="6"/>
  <c r="S16" i="6"/>
  <c r="O17" i="6"/>
  <c r="W17" i="6"/>
  <c r="S18" i="6"/>
  <c r="O19" i="6"/>
  <c r="W19" i="6"/>
  <c r="S20" i="6"/>
  <c r="O21" i="6"/>
  <c r="W21" i="6"/>
  <c r="S22" i="6"/>
  <c r="O24" i="6"/>
  <c r="W24" i="6"/>
  <c r="Y9" i="6"/>
  <c r="AB11" i="6"/>
  <c r="AA11" i="6"/>
  <c r="Z14" i="6"/>
  <c r="Y17" i="6"/>
  <c r="AB19" i="6"/>
  <c r="AA19" i="6"/>
  <c r="Z22" i="6"/>
  <c r="Q9" i="6"/>
  <c r="N8" i="6"/>
  <c r="Y12" i="6"/>
  <c r="AA14" i="6"/>
  <c r="AB14" i="6"/>
  <c r="Y20" i="6"/>
  <c r="AA22" i="6"/>
  <c r="AB22" i="6"/>
  <c r="R7" i="6"/>
  <c r="Q12" i="6"/>
  <c r="U13" i="6"/>
  <c r="Q15" i="6"/>
  <c r="U16" i="6"/>
  <c r="Q17" i="6"/>
  <c r="U18" i="6"/>
  <c r="Q19" i="6"/>
  <c r="U20" i="6"/>
  <c r="Q21" i="6"/>
  <c r="U22" i="6"/>
  <c r="Q24" i="6"/>
  <c r="Y7" i="6"/>
  <c r="AA9" i="6"/>
  <c r="AB9" i="6"/>
  <c r="Z12" i="6"/>
  <c r="Y15" i="6"/>
  <c r="AA17" i="6"/>
  <c r="AB17" i="6"/>
  <c r="Z20" i="6"/>
  <c r="AA25" i="6"/>
  <c r="AB25" i="6"/>
  <c r="Q7" i="6"/>
  <c r="Q11" i="6"/>
  <c r="N10" i="6"/>
  <c r="U7" i="6"/>
  <c r="Q8" i="6"/>
  <c r="U9" i="6"/>
  <c r="Q10" i="6"/>
  <c r="U11" i="6"/>
  <c r="N7" i="6"/>
  <c r="V7" i="6"/>
  <c r="R8" i="6"/>
  <c r="N9" i="6"/>
  <c r="V9" i="6"/>
  <c r="R10" i="6"/>
  <c r="N11" i="6"/>
  <c r="V11" i="6"/>
  <c r="R12" i="6"/>
  <c r="N13" i="6"/>
  <c r="V13" i="6"/>
  <c r="R15" i="6"/>
  <c r="N16" i="6"/>
  <c r="V16" i="6"/>
  <c r="R17" i="6"/>
  <c r="N18" i="6"/>
  <c r="V18" i="6"/>
  <c r="R19" i="6"/>
  <c r="N20" i="6"/>
  <c r="V20" i="6"/>
  <c r="R21" i="6"/>
  <c r="N22" i="6"/>
  <c r="V22" i="6"/>
  <c r="R24" i="6"/>
  <c r="Z7" i="6"/>
  <c r="Y10" i="6"/>
  <c r="AA12" i="6"/>
  <c r="AB12" i="6"/>
  <c r="Z15" i="6"/>
  <c r="Y18" i="6"/>
  <c r="AA20" i="6"/>
  <c r="AB20" i="6"/>
  <c r="Z23" i="6"/>
  <c r="Y16" i="6"/>
  <c r="U8" i="6"/>
  <c r="V8" i="6"/>
  <c r="AB7" i="6"/>
  <c r="AA7" i="6"/>
  <c r="Y13" i="6"/>
  <c r="AA15" i="6"/>
  <c r="AB15" i="6"/>
  <c r="Y21" i="6"/>
  <c r="AA23" i="6"/>
  <c r="AB23" i="6"/>
  <c r="M14" i="6"/>
  <c r="O14" i="6" l="1"/>
  <c r="N14" i="6"/>
  <c r="M23" i="6"/>
  <c r="P14" i="6"/>
  <c r="M25" i="6" l="1"/>
  <c r="Q14" i="6"/>
  <c r="N23" i="6" l="1"/>
  <c r="R14" i="6"/>
  <c r="N25" i="6" l="1"/>
  <c r="O23" i="6"/>
  <c r="S14" i="6"/>
  <c r="O25" i="6" l="1"/>
  <c r="P23" i="6"/>
  <c r="T14" i="6"/>
  <c r="P25" i="6" l="1"/>
  <c r="Q23" i="6"/>
  <c r="U14" i="6"/>
  <c r="Q25" i="6" l="1"/>
  <c r="R23" i="6"/>
  <c r="V14" i="6"/>
  <c r="R25" i="6" l="1"/>
  <c r="S23" i="6"/>
  <c r="W14" i="6"/>
  <c r="X14" i="6" l="1"/>
  <c r="Y14" i="6"/>
  <c r="S25" i="6"/>
  <c r="T23" i="6"/>
  <c r="T25" i="6" l="1"/>
  <c r="U23" i="6"/>
  <c r="U25" i="6" l="1"/>
  <c r="V23" i="6"/>
  <c r="V25" i="6" l="1"/>
  <c r="W23" i="6"/>
  <c r="X23" i="6" l="1"/>
  <c r="Y23" i="6"/>
  <c r="W25" i="6"/>
  <c r="X25" i="6" l="1"/>
  <c r="Y25" i="6"/>
</calcChain>
</file>

<file path=xl/sharedStrings.xml><?xml version="1.0" encoding="utf-8"?>
<sst xmlns="http://schemas.openxmlformats.org/spreadsheetml/2006/main" count="7816" uniqueCount="171">
  <si>
    <t>República de Panamá</t>
  </si>
  <si>
    <t xml:space="preserve">CONTRALORÍA GENERAL DE LA REPÚBLICA </t>
  </si>
  <si>
    <t>Instituto Nacional de Estadística y Censo</t>
  </si>
  <si>
    <t>Tabla de contenido</t>
  </si>
  <si>
    <t>Categoría de actividad económica</t>
  </si>
  <si>
    <t>Descripción</t>
  </si>
  <si>
    <t>A</t>
  </si>
  <si>
    <t>Agricultura, ganadería, caza, silvicultura, pesca y actividades de servicios conexas</t>
  </si>
  <si>
    <t>B</t>
  </si>
  <si>
    <t>Explotación de minas y canteras</t>
  </si>
  <si>
    <t>C</t>
  </si>
  <si>
    <t>Industrias manufactureras</t>
  </si>
  <si>
    <t>D</t>
  </si>
  <si>
    <t>Suministro de electricidad, gas, vapor y aire acondicionado</t>
  </si>
  <si>
    <t>E</t>
  </si>
  <si>
    <t>Suministro de agua; alcantarillado, gestión de desechos y actividades de saneamiento</t>
  </si>
  <si>
    <t>F</t>
  </si>
  <si>
    <t>Construcción</t>
  </si>
  <si>
    <t>G</t>
  </si>
  <si>
    <t>Comercio al por mayor y al por menor (incluye zonas francas), reparación de vehículos de motor y motocicletas</t>
  </si>
  <si>
    <t>I</t>
  </si>
  <si>
    <t>Hoteles y restaurantes</t>
  </si>
  <si>
    <t>K</t>
  </si>
  <si>
    <t>Actividades financieras y de seguros</t>
  </si>
  <si>
    <t>L</t>
  </si>
  <si>
    <t>Actividades inmobiliarias</t>
  </si>
  <si>
    <t>P</t>
  </si>
  <si>
    <t>Enseñanza</t>
  </si>
  <si>
    <t>Q</t>
  </si>
  <si>
    <t>Servicios sociales y relacionados con la salud humana</t>
  </si>
  <si>
    <t>O</t>
  </si>
  <si>
    <t>Administración pública y defensa; planes de seguridad social de afiliación obligatoria</t>
  </si>
  <si>
    <t>Transporte, almacenamiento y correo; Información y comunicación</t>
  </si>
  <si>
    <t>Actividades profesionales, científicas y técnicas; Actividades administrativas y servicios de apoyo</t>
  </si>
  <si>
    <t>Artes, entretenimiento y creatividad; Otras actividades de servicio; Actividades de los hogares en calidad de empleadores</t>
  </si>
  <si>
    <t>Gasto de consumo final privado</t>
  </si>
  <si>
    <t>Formación bruta de capital fijo</t>
  </si>
  <si>
    <t>Variación de las existencias</t>
  </si>
  <si>
    <t>Exportaciones de bienes y servicios</t>
  </si>
  <si>
    <t>PRODUCTO INTERNO BRUTO A PRECIOS DE COMPRADOR</t>
  </si>
  <si>
    <t>RETROPOLACIÓN DE LAS SERIES</t>
  </si>
  <si>
    <t>1997-96</t>
  </si>
  <si>
    <t>1998-97</t>
  </si>
  <si>
    <t>1999-98</t>
  </si>
  <si>
    <t>2001-00</t>
  </si>
  <si>
    <t>2002-01</t>
  </si>
  <si>
    <t>2003-02</t>
  </si>
  <si>
    <t>2004-03</t>
  </si>
  <si>
    <t>2005-04</t>
  </si>
  <si>
    <t>2006-05</t>
  </si>
  <si>
    <t>2007-06</t>
  </si>
  <si>
    <t>2008-07</t>
  </si>
  <si>
    <t>2009-08</t>
  </si>
  <si>
    <t>2010-09</t>
  </si>
  <si>
    <t>2011-10</t>
  </si>
  <si>
    <t>2012-11</t>
  </si>
  <si>
    <t>2013-12</t>
  </si>
  <si>
    <t>2014-13</t>
  </si>
  <si>
    <t>2015-14</t>
  </si>
  <si>
    <t>2016-15</t>
  </si>
  <si>
    <t>2017-16</t>
  </si>
  <si>
    <t xml:space="preserve">Variación porcentual anual del Producto Interno Bruto </t>
  </si>
  <si>
    <t>2000-99</t>
  </si>
  <si>
    <t>..</t>
  </si>
  <si>
    <t xml:space="preserve"> .. Dato no aplicable al grupo o categoría.</t>
  </si>
  <si>
    <t>NOTA: Por razones de redondeo, algunas cifras pueden presentar leves diferencias.</t>
  </si>
  <si>
    <t>Enfoque del gasto</t>
  </si>
  <si>
    <t>Cuadros</t>
  </si>
  <si>
    <t>H_J</t>
  </si>
  <si>
    <t>M_N</t>
  </si>
  <si>
    <t>R_S_T</t>
  </si>
  <si>
    <t>Variación porcentual</t>
  </si>
  <si>
    <t>(P) Cifras preliminares.</t>
  </si>
  <si>
    <t>.. Dato no aplicable al grupo o categoría.</t>
  </si>
  <si>
    <t xml:space="preserve">Índice de volumen anual del Producto Interno Bruto </t>
  </si>
  <si>
    <t>Producto Interno Bruto a precios de comprador (en millones de balboas)</t>
  </si>
  <si>
    <t>N° Cuadros</t>
  </si>
  <si>
    <t>Cuadro 1</t>
  </si>
  <si>
    <t xml:space="preserve">PRODUCTO INTERNO BRUTO A PRECIOS DE COMPRADOR EN LA REPÚBLICA, SEGÚN  CATEGORÍA DE ACTIVIDAD ECONÓMICA, A PRECIOS CORRIENTES:  </t>
  </si>
  <si>
    <t>AÑOS 1996 - 2023 (1)</t>
  </si>
  <si>
    <t>2023 (P)</t>
  </si>
  <si>
    <t>Contenido</t>
  </si>
  <si>
    <t>Cuadro 2</t>
  </si>
  <si>
    <t>2023-22 (P)</t>
  </si>
  <si>
    <t>2022-21</t>
  </si>
  <si>
    <t>2018-17</t>
  </si>
  <si>
    <t>2019-18</t>
  </si>
  <si>
    <t>2020-19</t>
  </si>
  <si>
    <t>2021-20</t>
  </si>
  <si>
    <t>Cuadro 3</t>
  </si>
  <si>
    <t>PRODUCTO INTERNO BRUTO Y SU VARIACIÓN PORCENTUAL EN LA REPÚBLICA, SEGÚN EL ENFOQUE DEL GASTO, A PRECIOS CORRIENTES:</t>
  </si>
  <si>
    <t>Cuadro 4</t>
  </si>
  <si>
    <t>ÍNDICE DE VOLUMEN, SEGÚN CATEGORÍA DE ACTIVIDAD ECONÓMICA CON AÑO DE REFERENCIA 2018:</t>
  </si>
  <si>
    <t>Gasto de consumo final del Gobierno general</t>
  </si>
  <si>
    <t>VARIACIÓN PORCENTUAL ANUAL DEL PRODUCTO INTERNO BRUTO EN LA REPÚBLICA, SEGÚN CATEGORÍA DE ACTIVIDAD ECONÓMICA, A PRECIOS CORRIENTES:</t>
  </si>
  <si>
    <t>NOTA: El código de actividad económica proviene de la categoría, según la Clasificación Industrial Internacional Uniforme de todas las actividades económicas, Revisión 4.0 (CIIU) y el código por rama (detalle de actividad económica) según el Cuadro de Oferta y Utilización (COU).</t>
  </si>
  <si>
    <t>Cuadro 5</t>
  </si>
  <si>
    <t xml:space="preserve">            La discrepancia entre el total y la suma de sus componentes se debe a la diferencia estadística que proviene de conformidad con la metodología sugerida en el Sistema de Cuentas Nacionales 2008 (SCN2008).</t>
  </si>
  <si>
    <t xml:space="preserve">            Las medidas de volumen encadenadas son estimaciones a precios constantes utilizando bases móviles (precios del año anterior), asociadas a una base fija (2018), en un proceso de eslabones conocido como encadenamiento de series de base móvil,</t>
  </si>
  <si>
    <t xml:space="preserve">NOTA: A precios de comprador, en medidas de volumen encadenadas, con año de referencia 2018.
</t>
  </si>
  <si>
    <t xml:space="preserve">            basado en el comportamiento de los volúmenes de cada año respecto al previo, considerando las estructuras de precios del año anterior.</t>
  </si>
  <si>
    <t xml:space="preserve">            Por razones de redondeo, algunas cifras pueden presentar leves diferencias.   </t>
  </si>
  <si>
    <t>2024 (E)</t>
  </si>
  <si>
    <t>(E) Cifras estimadas.</t>
  </si>
  <si>
    <t>2024-23 (E)</t>
  </si>
  <si>
    <t>AÑOS 1996 - 2024 (1)</t>
  </si>
  <si>
    <t>RESULTADOS 1996 - 2024, CON AÑO DE REFERENCIA 2018</t>
  </si>
  <si>
    <t>Valor Agregado Bruto, en valores básicos</t>
  </si>
  <si>
    <t>Más: Impuestos sobre la producción netos</t>
  </si>
  <si>
    <t>Menos: Importaciones de bienes y servicios</t>
  </si>
  <si>
    <t>Año</t>
  </si>
  <si>
    <t>Idf_Transaccion</t>
  </si>
  <si>
    <t>Idf_Actividad</t>
  </si>
  <si>
    <t>Idf_Categoria</t>
  </si>
  <si>
    <t>Idf_Producto</t>
  </si>
  <si>
    <t>Valor</t>
  </si>
  <si>
    <t>Cou</t>
  </si>
  <si>
    <t>B001</t>
  </si>
  <si>
    <t>00</t>
  </si>
  <si>
    <t>B001_VB</t>
  </si>
  <si>
    <t>IMP_NETOS</t>
  </si>
  <si>
    <t>B001_T</t>
  </si>
  <si>
    <t>IVENC</t>
  </si>
  <si>
    <t>GCFP</t>
  </si>
  <si>
    <t>FBKF</t>
  </si>
  <si>
    <t>VE</t>
  </si>
  <si>
    <t>EXP</t>
  </si>
  <si>
    <t>IMP</t>
  </si>
  <si>
    <t>Diccionario de datos</t>
  </si>
  <si>
    <t>Transacción</t>
  </si>
  <si>
    <t>VALOR AGREGADO BRUTO / PRODUCTO INTERNO BRUTO</t>
  </si>
  <si>
    <t>VALOR AGREGADO BRUTO / PRODUCTO INTERNO BRUTO VALOR BÁSICO</t>
  </si>
  <si>
    <t>IMPUESTO NETOS</t>
  </si>
  <si>
    <t>VALOR AGREGADO BRUTO / PRODUCTO INTERNO BRUTO TOTAL</t>
  </si>
  <si>
    <t xml:space="preserve">GASTO DE CONSUMO FINAL GOBIERNO </t>
  </si>
  <si>
    <t>GCFG</t>
  </si>
  <si>
    <t>GASTO DE CONSUMO FINAL PRIVADO</t>
  </si>
  <si>
    <t>FORMACIÓN BRUTA DE CAPITAL FIJO</t>
  </si>
  <si>
    <t>VARIACIÓN DE EXISTENCIA</t>
  </si>
  <si>
    <t>EXPORTACIÓN DE BIENES Y SERVICIOS</t>
  </si>
  <si>
    <t>IMPORTACIÓN DE BIENES Y SERVICIOS</t>
  </si>
  <si>
    <t>Categoria</t>
  </si>
  <si>
    <t>AGRICULTURA, GANADERÍA, CAZA, SILVICULTURA, PESCA Y ACTIVIDADES DE SERVICIOS CONEXAS</t>
  </si>
  <si>
    <t>EXPLOTACIÓN DE MINAS Y CANTERAS</t>
  </si>
  <si>
    <t>INDUSTRIAS MANUFACTURERAS</t>
  </si>
  <si>
    <t>SUMINISTRO DE ELECTRICIDAD, GAS, VAPOR Y AIRE ACONDICIONADO</t>
  </si>
  <si>
    <t>SUMINISTRO DE AGUA; ALCANTARILLADO, GESTIÓN DE DESECHOS Y ACTIVIDADES DE SANEAMIENTO</t>
  </si>
  <si>
    <t>CONSTRUCCIÓN</t>
  </si>
  <si>
    <t>COMERCIO AL POR MAYOR Y AL POR MENOR (INCLUYE ZONAS FRANCAS), REPARACIÓN DE VEHÍCULOS DE MOTOR Y MOTOCICLETAS</t>
  </si>
  <si>
    <t>TRANSPORTE, ALMACENAMIENTO Y CORREO; INFORMACIÓN Y COMUNICACIÓN</t>
  </si>
  <si>
    <t>HOTELES Y RESTAURANTES</t>
  </si>
  <si>
    <t>ACTIVIDADES FINANCIERAS Y DE SEGUROS</t>
  </si>
  <si>
    <t>ACTIVIDADES INMOBILIARIAS</t>
  </si>
  <si>
    <t>ACTIVIDADES PROFESIONALES, CIENTÍFICAS Y TÉCNICAS; ACTIVIDADES ADMINISTRATIVAS Y SERVICIOS DE APOYO</t>
  </si>
  <si>
    <t>ADMINISTRACIÓN PÚBLICA Y DEFENSA; PLANES DE SEGURIDAD SOCIAL DE AFILIACIÓN OBLIGATORIA</t>
  </si>
  <si>
    <t>ENSEÑANZA</t>
  </si>
  <si>
    <t>SERVICIOS SOCIALES Y RELACIONADOS CON LA SALUD HUMANA</t>
  </si>
  <si>
    <t>ARTES, ENTRETENIMIENTO Y CREATIVIDAD; OTRAS ACTIVIDADES DE SERVICIO; ACTIVIDADES DE LOS HOGARES EN CALIDAD DE EMPLEADORES</t>
  </si>
  <si>
    <t>Tabla de datos</t>
  </si>
  <si>
    <t>Índice de volumen, según categoría de actividad económica, con año de referencia 2018: Años 1996 - 2024</t>
  </si>
  <si>
    <t>Variación porcentual anual del Producto Interno Bruto en la República, según categoría de actividad económica, a precios corrientes: Años 1996 - 2024</t>
  </si>
  <si>
    <t>Producto Interno Bruto en la República, según categoría de actividad económica, a precios corrientes: Años 1996 - 2024</t>
  </si>
  <si>
    <t>Producto Interno Bruto y su variación porcentual en la República, según el enfoque del gasto, a precios corrientes: Años 1996 - 2024</t>
  </si>
  <si>
    <t>Índice de volumen, según enfoque del gasto, con año de referencia 2018: Años 1996 - 2024</t>
  </si>
  <si>
    <t>B001_IVENC</t>
  </si>
  <si>
    <t>Idf_Cou</t>
  </si>
  <si>
    <t>PRECIOS CORRIENTES</t>
  </si>
  <si>
    <t>ÍNDICE DE VOLUMEN ENCADENADO</t>
  </si>
  <si>
    <t>ÍNDICE DE VOLUMEN, SEGÚN EL ENFOQUE DEL GASTO CON AÑO DE REFERENCIA 2018:</t>
  </si>
  <si>
    <t xml:space="preserve"> (1) Cifras, años de 1996 a 2017 retropoladas. </t>
  </si>
  <si>
    <t xml:space="preserve">(1) Cifras, años de 1996 a 2017 retropoladas.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</si>
</sst>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.0"/>
    <numFmt numFmtId="165" formatCode="_(* #,##0.00_);_(* \(#,##0.00\);_(* &quot;-&quot;??_);_(@_)"/>
    <numFmt numFmtId="166" formatCode="0.0"/>
    <numFmt numFmtId="167" formatCode="#,##0.00000"/>
    <numFmt numFmtId="168" formatCode="_-* #,##0.000000_-;\-* #,##0.000000_-;_-* &quot;-&quot;??_-;_-@_-"/>
    <numFmt numFmtId="169" formatCode="#,##0\ [$€-1];[Red]\-#,##0\ [$€-1]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u/>
      <sz val="10"/>
      <color theme="10"/>
      <name val="Arial"/>
      <family val="2"/>
    </font>
    <font>
      <sz val="10"/>
      <color theme="0"/>
      <name val="Arial"/>
      <family val="2"/>
    </font>
    <font>
      <b/>
      <u/>
      <sz val="10"/>
      <color rgb="FF0070C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/>
      <right style="double">
        <color theme="0"/>
      </right>
      <top/>
      <bottom/>
      <diagonal/>
    </border>
    <border>
      <left style="double">
        <color theme="0"/>
      </left>
      <right/>
      <top/>
      <bottom style="double">
        <color theme="0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/>
      <right style="thin">
        <color theme="0"/>
      </right>
      <top style="double">
        <color theme="0"/>
      </top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 style="double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theme="0"/>
      </right>
      <top style="thin">
        <color theme="1"/>
      </top>
      <bottom style="thin">
        <color theme="1"/>
      </bottom>
      <diagonal/>
    </border>
    <border>
      <left style="double">
        <color theme="0"/>
      </left>
      <right style="thin">
        <color theme="1"/>
      </right>
      <top style="thin">
        <color theme="1"/>
      </top>
      <bottom style="double">
        <color theme="0"/>
      </bottom>
      <diagonal/>
    </border>
    <border>
      <left style="thin">
        <color theme="1"/>
      </left>
      <right style="double">
        <color theme="0"/>
      </right>
      <top style="thin">
        <color theme="1"/>
      </top>
      <bottom style="double">
        <color theme="0"/>
      </bottom>
      <diagonal/>
    </border>
    <border>
      <left style="double">
        <color theme="0"/>
      </left>
      <right style="thin">
        <color theme="1"/>
      </right>
      <top style="double">
        <color theme="0"/>
      </top>
      <bottom style="thin">
        <color theme="1"/>
      </bottom>
      <diagonal/>
    </border>
    <border>
      <left style="thin">
        <color theme="1"/>
      </left>
      <right style="double">
        <color theme="0"/>
      </right>
      <top style="double">
        <color theme="0"/>
      </top>
      <bottom style="thin">
        <color theme="1"/>
      </bottom>
      <diagonal/>
    </border>
    <border>
      <left/>
      <right style="thin">
        <color theme="0"/>
      </right>
      <top style="double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theme="0"/>
      </top>
      <bottom style="thin">
        <color theme="0"/>
      </bottom>
      <diagonal/>
    </border>
    <border>
      <left style="thin">
        <color theme="0"/>
      </left>
      <right/>
      <top style="double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uble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theme="0"/>
      </bottom>
      <diagonal/>
    </border>
    <border>
      <left style="thin">
        <color theme="0"/>
      </left>
      <right/>
      <top style="thin">
        <color theme="0"/>
      </top>
      <bottom style="double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theme="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double">
        <color theme="0"/>
      </right>
      <top style="thin">
        <color theme="1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1" applyFont="1"/>
    <xf numFmtId="0" fontId="3" fillId="2" borderId="0" xfId="1" applyFont="1" applyFill="1"/>
    <xf numFmtId="0" fontId="5" fillId="2" borderId="0" xfId="2" applyFont="1" applyFill="1"/>
    <xf numFmtId="0" fontId="8" fillId="2" borderId="0" xfId="1" applyFont="1" applyFill="1"/>
    <xf numFmtId="0" fontId="2" fillId="2" borderId="0" xfId="1" applyFont="1" applyFill="1"/>
    <xf numFmtId="0" fontId="4" fillId="2" borderId="0" xfId="0" applyFont="1" applyFill="1"/>
    <xf numFmtId="0" fontId="4" fillId="0" borderId="0" xfId="2"/>
    <xf numFmtId="0" fontId="4" fillId="0" borderId="0" xfId="2" applyAlignment="1">
      <alignment vertical="center"/>
    </xf>
    <xf numFmtId="166" fontId="4" fillId="0" borderId="0" xfId="2" applyNumberFormat="1" applyAlignment="1">
      <alignment vertical="center"/>
    </xf>
    <xf numFmtId="0" fontId="4" fillId="0" borderId="6" xfId="2" applyBorder="1" applyAlignment="1">
      <alignment horizontal="center" vertical="center"/>
    </xf>
    <xf numFmtId="0" fontId="10" fillId="0" borderId="0" xfId="0" applyFont="1"/>
    <xf numFmtId="164" fontId="4" fillId="2" borderId="2" xfId="0" applyNumberFormat="1" applyFont="1" applyFill="1" applyBorder="1" applyAlignment="1">
      <alignment horizontal="right"/>
    </xf>
    <xf numFmtId="164" fontId="4" fillId="2" borderId="3" xfId="0" applyNumberFormat="1" applyFont="1" applyFill="1" applyBorder="1" applyAlignment="1">
      <alignment horizontal="right"/>
    </xf>
    <xf numFmtId="0" fontId="4" fillId="2" borderId="6" xfId="0" quotePrefix="1" applyFont="1" applyFill="1" applyBorder="1" applyAlignment="1">
      <alignment horizontal="left"/>
    </xf>
    <xf numFmtId="0" fontId="9" fillId="2" borderId="0" xfId="0" applyFont="1" applyFill="1" applyAlignment="1">
      <alignment horizontal="center" wrapText="1"/>
    </xf>
    <xf numFmtId="0" fontId="4" fillId="0" borderId="6" xfId="2" applyBorder="1" applyAlignment="1">
      <alignment horizontal="center"/>
    </xf>
    <xf numFmtId="0" fontId="4" fillId="0" borderId="3" xfId="2" applyBorder="1" applyAlignment="1">
      <alignment wrapText="1"/>
    </xf>
    <xf numFmtId="164" fontId="4" fillId="0" borderId="3" xfId="2" applyNumberFormat="1" applyBorder="1"/>
    <xf numFmtId="164" fontId="4" fillId="0" borderId="2" xfId="2" applyNumberFormat="1" applyBorder="1"/>
    <xf numFmtId="164" fontId="4" fillId="0" borderId="5" xfId="2" applyNumberFormat="1" applyBorder="1"/>
    <xf numFmtId="164" fontId="4" fillId="0" borderId="0" xfId="2" applyNumberFormat="1" applyAlignment="1">
      <alignment vertical="center"/>
    </xf>
    <xf numFmtId="165" fontId="9" fillId="2" borderId="0" xfId="4" applyFont="1" applyFill="1" applyBorder="1"/>
    <xf numFmtId="0" fontId="0" fillId="2" borderId="0" xfId="0" applyFill="1"/>
    <xf numFmtId="0" fontId="4" fillId="0" borderId="0" xfId="0" applyFont="1"/>
    <xf numFmtId="0" fontId="4" fillId="2" borderId="0" xfId="2" applyFill="1"/>
    <xf numFmtId="164" fontId="11" fillId="2" borderId="0" xfId="0" applyNumberFormat="1" applyFont="1" applyFill="1"/>
    <xf numFmtId="0" fontId="10" fillId="2" borderId="0" xfId="0" applyFont="1" applyFill="1"/>
    <xf numFmtId="165" fontId="10" fillId="2" borderId="0" xfId="4" applyFont="1" applyFill="1"/>
    <xf numFmtId="0" fontId="4" fillId="3" borderId="0" xfId="0" applyFont="1" applyFill="1"/>
    <xf numFmtId="0" fontId="11" fillId="2" borderId="0" xfId="0" applyFont="1" applyFill="1"/>
    <xf numFmtId="0" fontId="9" fillId="2" borderId="7" xfId="0" applyFont="1" applyFill="1" applyBorder="1" applyAlignment="1">
      <alignment wrapText="1"/>
    </xf>
    <xf numFmtId="164" fontId="9" fillId="2" borderId="5" xfId="0" applyNumberFormat="1" applyFont="1" applyFill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164" fontId="9" fillId="2" borderId="5" xfId="0" quotePrefix="1" applyNumberFormat="1" applyFont="1" applyFill="1" applyBorder="1" applyAlignment="1">
      <alignment horizontal="right"/>
    </xf>
    <xf numFmtId="164" fontId="9" fillId="2" borderId="1" xfId="0" quotePrefix="1" applyNumberFormat="1" applyFont="1" applyFill="1" applyBorder="1" applyAlignment="1">
      <alignment horizontal="right"/>
    </xf>
    <xf numFmtId="0" fontId="4" fillId="2" borderId="7" xfId="2" applyFill="1" applyBorder="1" applyAlignment="1">
      <alignment horizontal="center"/>
    </xf>
    <xf numFmtId="0" fontId="9" fillId="2" borderId="5" xfId="2" applyFont="1" applyFill="1" applyBorder="1" applyAlignment="1">
      <alignment wrapText="1"/>
    </xf>
    <xf numFmtId="164" fontId="4" fillId="0" borderId="1" xfId="2" applyNumberFormat="1" applyBorder="1"/>
    <xf numFmtId="164" fontId="9" fillId="0" borderId="5" xfId="2" applyNumberFormat="1" applyFont="1" applyBorder="1"/>
    <xf numFmtId="164" fontId="9" fillId="0" borderId="1" xfId="2" applyNumberFormat="1" applyFont="1" applyBorder="1"/>
    <xf numFmtId="0" fontId="4" fillId="2" borderId="7" xfId="2" applyFill="1" applyBorder="1" applyAlignment="1">
      <alignment horizontal="center" vertical="center"/>
    </xf>
    <xf numFmtId="0" fontId="4" fillId="2" borderId="5" xfId="2" applyFill="1" applyBorder="1" applyAlignment="1">
      <alignment wrapText="1"/>
    </xf>
    <xf numFmtId="0" fontId="9" fillId="2" borderId="7" xfId="2" applyFont="1" applyFill="1" applyBorder="1" applyAlignment="1">
      <alignment horizontal="center"/>
    </xf>
    <xf numFmtId="0" fontId="9" fillId="2" borderId="0" xfId="2" applyFont="1" applyFill="1" applyAlignment="1">
      <alignment wrapText="1"/>
    </xf>
    <xf numFmtId="164" fontId="9" fillId="0" borderId="0" xfId="2" applyNumberFormat="1" applyFont="1"/>
    <xf numFmtId="164" fontId="4" fillId="2" borderId="4" xfId="0" applyNumberFormat="1" applyFont="1" applyFill="1" applyBorder="1" applyAlignment="1">
      <alignment horizontal="right"/>
    </xf>
    <xf numFmtId="0" fontId="11" fillId="0" borderId="3" xfId="2" applyFont="1" applyBorder="1" applyAlignment="1">
      <alignment wrapText="1"/>
    </xf>
    <xf numFmtId="0" fontId="11" fillId="0" borderId="3" xfId="2" applyFont="1" applyBorder="1"/>
    <xf numFmtId="0" fontId="4" fillId="0" borderId="3" xfId="2" applyBorder="1"/>
    <xf numFmtId="164" fontId="4" fillId="2" borderId="8" xfId="0" applyNumberFormat="1" applyFont="1" applyFill="1" applyBorder="1" applyAlignment="1">
      <alignment horizontal="right"/>
    </xf>
    <xf numFmtId="164" fontId="9" fillId="2" borderId="4" xfId="0" applyNumberFormat="1" applyFont="1" applyFill="1" applyBorder="1" applyAlignment="1">
      <alignment horizontal="right"/>
    </xf>
    <xf numFmtId="164" fontId="9" fillId="2" borderId="8" xfId="0" applyNumberFormat="1" applyFont="1" applyFill="1" applyBorder="1" applyAlignment="1">
      <alignment horizontal="right"/>
    </xf>
    <xf numFmtId="164" fontId="4" fillId="0" borderId="2" xfId="2" applyNumberFormat="1" applyFill="1" applyBorder="1"/>
    <xf numFmtId="164" fontId="4" fillId="0" borderId="3" xfId="2" applyNumberFormat="1" applyFill="1" applyBorder="1"/>
    <xf numFmtId="167" fontId="9" fillId="0" borderId="0" xfId="2" applyNumberFormat="1" applyFont="1"/>
    <xf numFmtId="166" fontId="4" fillId="2" borderId="0" xfId="0" applyNumberFormat="1" applyFont="1" applyFill="1" applyAlignment="1">
      <alignment horizontal="right" wrapText="1"/>
    </xf>
    <xf numFmtId="166" fontId="4" fillId="2" borderId="0" xfId="0" applyNumberFormat="1" applyFont="1" applyFill="1"/>
    <xf numFmtId="43" fontId="4" fillId="0" borderId="0" xfId="5" applyFont="1" applyAlignment="1">
      <alignment vertical="center"/>
    </xf>
    <xf numFmtId="0" fontId="3" fillId="4" borderId="0" xfId="1" applyFont="1" applyFill="1"/>
    <xf numFmtId="0" fontId="5" fillId="4" borderId="0" xfId="2" applyFont="1" applyFill="1"/>
    <xf numFmtId="0" fontId="8" fillId="4" borderId="0" xfId="1" applyFont="1" applyFill="1"/>
    <xf numFmtId="0" fontId="2" fillId="4" borderId="0" xfId="1" applyFont="1" applyFill="1"/>
    <xf numFmtId="0" fontId="12" fillId="4" borderId="16" xfId="2" applyFont="1" applyFill="1" applyBorder="1" applyAlignment="1">
      <alignment horizontal="center" vertical="center" wrapText="1"/>
    </xf>
    <xf numFmtId="0" fontId="12" fillId="4" borderId="17" xfId="2" applyFont="1" applyFill="1" applyBorder="1" applyAlignment="1">
      <alignment horizontal="centerContinuous" vertical="center"/>
    </xf>
    <xf numFmtId="0" fontId="4" fillId="2" borderId="0" xfId="0" applyFont="1" applyFill="1" applyAlignment="1"/>
    <xf numFmtId="0" fontId="9" fillId="2" borderId="0" xfId="0" applyFont="1" applyFill="1" applyAlignment="1"/>
    <xf numFmtId="0" fontId="9" fillId="2" borderId="0" xfId="0" applyFont="1" applyFill="1" applyAlignment="1">
      <alignment horizontal="left"/>
    </xf>
    <xf numFmtId="0" fontId="13" fillId="4" borderId="28" xfId="2" applyFont="1" applyFill="1" applyBorder="1" applyAlignment="1">
      <alignment horizontal="center" vertical="center"/>
    </xf>
    <xf numFmtId="0" fontId="13" fillId="4" borderId="29" xfId="2" applyFont="1" applyFill="1" applyBorder="1" applyAlignment="1">
      <alignment horizontal="center" vertical="center"/>
    </xf>
    <xf numFmtId="0" fontId="14" fillId="2" borderId="0" xfId="3" applyFont="1" applyFill="1" applyAlignment="1">
      <alignment horizontal="centerContinuous" vertical="center" wrapText="1"/>
    </xf>
    <xf numFmtId="0" fontId="13" fillId="4" borderId="28" xfId="2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4" fillId="2" borderId="0" xfId="2" applyFill="1" applyAlignment="1"/>
    <xf numFmtId="164" fontId="9" fillId="2" borderId="30" xfId="0" quotePrefix="1" applyNumberFormat="1" applyFont="1" applyFill="1" applyBorder="1" applyAlignment="1">
      <alignment horizontal="right"/>
    </xf>
    <xf numFmtId="164" fontId="4" fillId="2" borderId="31" xfId="0" applyNumberFormat="1" applyFont="1" applyFill="1" applyBorder="1" applyAlignment="1">
      <alignment horizontal="right"/>
    </xf>
    <xf numFmtId="168" fontId="4" fillId="0" borderId="0" xfId="5" applyNumberFormat="1" applyFont="1" applyAlignment="1">
      <alignment vertical="center"/>
    </xf>
    <xf numFmtId="166" fontId="4" fillId="2" borderId="31" xfId="0" applyNumberFormat="1" applyFont="1" applyFill="1" applyBorder="1" applyAlignment="1">
      <alignment horizontal="right" wrapText="1"/>
    </xf>
    <xf numFmtId="166" fontId="4" fillId="2" borderId="3" xfId="0" applyNumberFormat="1" applyFont="1" applyFill="1" applyBorder="1" applyAlignment="1">
      <alignment horizontal="right" wrapText="1"/>
    </xf>
    <xf numFmtId="166" fontId="4" fillId="0" borderId="0" xfId="2" applyNumberFormat="1" applyFont="1" applyAlignment="1">
      <alignment vertical="center"/>
    </xf>
    <xf numFmtId="166" fontId="11" fillId="2" borderId="0" xfId="0" applyNumberFormat="1" applyFont="1" applyFill="1"/>
    <xf numFmtId="166" fontId="4" fillId="0" borderId="0" xfId="5" applyNumberFormat="1" applyFont="1" applyAlignment="1">
      <alignment vertical="center"/>
    </xf>
    <xf numFmtId="43" fontId="4" fillId="0" borderId="0" xfId="5" applyNumberFormat="1" applyFont="1" applyAlignment="1">
      <alignment vertical="center"/>
    </xf>
    <xf numFmtId="0" fontId="15" fillId="4" borderId="0" xfId="0" applyFont="1" applyFill="1"/>
    <xf numFmtId="49" fontId="0" fillId="0" borderId="0" xfId="0" applyNumberFormat="1"/>
    <xf numFmtId="169" fontId="0" fillId="0" borderId="0" xfId="0" applyNumberFormat="1"/>
    <xf numFmtId="49" fontId="6" fillId="0" borderId="0" xfId="2" applyNumberFormat="1" applyFont="1"/>
    <xf numFmtId="0" fontId="16" fillId="2" borderId="0" xfId="3" applyFont="1" applyFill="1" applyAlignment="1">
      <alignment horizontal="center" vertical="center" wrapText="1"/>
    </xf>
    <xf numFmtId="49" fontId="4" fillId="0" borderId="0" xfId="2" applyNumberFormat="1" applyFont="1"/>
    <xf numFmtId="0" fontId="13" fillId="4" borderId="32" xfId="2" applyFont="1" applyFill="1" applyBorder="1" applyAlignment="1">
      <alignment vertical="center"/>
    </xf>
    <xf numFmtId="0" fontId="4" fillId="0" borderId="0" xfId="2" applyFont="1"/>
    <xf numFmtId="49" fontId="4" fillId="0" borderId="0" xfId="2" applyNumberFormat="1" applyFont="1" applyAlignment="1">
      <alignment vertical="center"/>
    </xf>
    <xf numFmtId="49" fontId="4" fillId="0" borderId="0" xfId="2" applyNumberFormat="1" applyFont="1" applyFill="1" applyAlignment="1">
      <alignment vertical="center"/>
    </xf>
    <xf numFmtId="0" fontId="11" fillId="0" borderId="0" xfId="0" applyFont="1"/>
    <xf numFmtId="0" fontId="17" fillId="0" borderId="33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left" vertical="center" wrapText="1"/>
    </xf>
    <xf numFmtId="0" fontId="17" fillId="0" borderId="18" xfId="3" applyFont="1" applyFill="1" applyBorder="1" applyAlignment="1">
      <alignment horizontal="center" vertical="center"/>
    </xf>
    <xf numFmtId="0" fontId="17" fillId="0" borderId="19" xfId="3" applyFont="1" applyFill="1" applyBorder="1" applyAlignment="1">
      <alignment horizontal="left" vertical="center" wrapText="1"/>
    </xf>
    <xf numFmtId="0" fontId="17" fillId="0" borderId="33" xfId="3" applyFont="1" applyFill="1" applyBorder="1" applyAlignment="1">
      <alignment horizontal="center" vertical="center"/>
    </xf>
    <xf numFmtId="0" fontId="17" fillId="0" borderId="34" xfId="3" applyFont="1" applyFill="1" applyBorder="1" applyAlignment="1">
      <alignment horizontal="left" vertical="center" wrapText="1"/>
    </xf>
    <xf numFmtId="0" fontId="17" fillId="0" borderId="21" xfId="3" applyFont="1" applyFill="1" applyBorder="1" applyAlignment="1">
      <alignment horizontal="left" vertical="center" wrapText="1"/>
    </xf>
    <xf numFmtId="0" fontId="14" fillId="2" borderId="0" xfId="3" applyFont="1" applyFill="1" applyAlignment="1">
      <alignment horizontal="center" vertical="center" wrapText="1"/>
    </xf>
    <xf numFmtId="0" fontId="11" fillId="0" borderId="0" xfId="0" applyFont="1" applyAlignment="1"/>
    <xf numFmtId="0" fontId="5" fillId="2" borderId="10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wrapText="1"/>
    </xf>
    <xf numFmtId="0" fontId="6" fillId="2" borderId="13" xfId="2" applyFont="1" applyFill="1" applyBorder="1" applyAlignment="1">
      <alignment horizontal="center" wrapText="1"/>
    </xf>
    <xf numFmtId="0" fontId="6" fillId="2" borderId="14" xfId="2" applyFont="1" applyFill="1" applyBorder="1" applyAlignment="1">
      <alignment horizontal="center" vertical="center"/>
    </xf>
    <xf numFmtId="0" fontId="6" fillId="2" borderId="15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13" fillId="4" borderId="24" xfId="2" applyFont="1" applyFill="1" applyBorder="1" applyAlignment="1">
      <alignment horizontal="center" vertical="center" wrapText="1"/>
    </xf>
    <xf numFmtId="0" fontId="13" fillId="4" borderId="27" xfId="2" applyFont="1" applyFill="1" applyBorder="1" applyAlignment="1">
      <alignment horizontal="center" vertical="center" wrapText="1"/>
    </xf>
    <xf numFmtId="0" fontId="13" fillId="4" borderId="25" xfId="2" applyFont="1" applyFill="1" applyBorder="1" applyAlignment="1">
      <alignment horizontal="center" vertical="center"/>
    </xf>
    <xf numFmtId="0" fontId="13" fillId="4" borderId="28" xfId="2" applyFont="1" applyFill="1" applyBorder="1" applyAlignment="1">
      <alignment horizontal="center" vertical="center"/>
    </xf>
    <xf numFmtId="0" fontId="13" fillId="4" borderId="26" xfId="2" applyFont="1" applyFill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13" fillId="4" borderId="24" xfId="2" applyFont="1" applyFill="1" applyBorder="1" applyAlignment="1">
      <alignment horizontal="center" vertical="center"/>
    </xf>
    <xf numFmtId="0" fontId="13" fillId="4" borderId="27" xfId="2" applyFont="1" applyFill="1" applyBorder="1" applyAlignment="1">
      <alignment horizontal="center" vertical="center"/>
    </xf>
  </cellXfs>
  <cellStyles count="6">
    <cellStyle name="Hipervínculo" xfId="3" builtinId="8"/>
    <cellStyle name="Millares" xfId="5" builtinId="3"/>
    <cellStyle name="Millares 2" xfId="4"/>
    <cellStyle name="Normal" xfId="0" builtinId="0"/>
    <cellStyle name="Normal 2 2" xfId="2"/>
    <cellStyle name="Normal 2 3" xfId="1"/>
  </cellStyles>
  <dxfs count="0"/>
  <tableStyles count="0" defaultTableStyle="TableStyleMedium2" defaultPivotStyle="PivotStyleLight16"/>
  <colors>
    <mruColors>
      <color rgb="FF0F243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PUB_PITRIM%20B-2007\REV%20TRIM%202007-2015\CONS%20231117\B1%20BENCH%20CTES%202211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c/PUB_2007-2013/PUB%20B2007/BASERIE%20BASE%202007/SEC%20CN%20P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5_R"/>
      <sheetName val="2016"/>
      <sheetName val="2017"/>
      <sheetName val="IMPTOS"/>
      <sheetName val="RM"/>
      <sheetName val="COU 07"/>
      <sheetName val="2007 miles"/>
      <sheetName val="COU 08"/>
      <sheetName val="COU 09"/>
      <sheetName val="COU 10"/>
      <sheetName val="COU 11"/>
      <sheetName val="COU 12"/>
      <sheetName val="COU 13"/>
      <sheetName val="COU 14"/>
      <sheetName val="COU 15"/>
      <sheetName val="COU 15_R"/>
      <sheetName val="COU 16"/>
      <sheetName val="COU 17"/>
      <sheetName val="ctrl"/>
    </sheetNames>
    <sheetDataSet>
      <sheetData sheetId="0">
        <row r="43">
          <cell r="D43">
            <v>6825.2977314447044</v>
          </cell>
        </row>
      </sheetData>
      <sheetData sheetId="1">
        <row r="43">
          <cell r="D43">
            <v>7573.4195538080239</v>
          </cell>
        </row>
      </sheetData>
      <sheetData sheetId="2">
        <row r="43">
          <cell r="D43">
            <v>7810.469860945047</v>
          </cell>
        </row>
      </sheetData>
      <sheetData sheetId="3">
        <row r="43">
          <cell r="D43">
            <v>8416.3828764328518</v>
          </cell>
        </row>
      </sheetData>
      <sheetData sheetId="4">
        <row r="43">
          <cell r="D43">
            <v>9398.3930960363141</v>
          </cell>
        </row>
      </sheetData>
      <sheetData sheetId="5">
        <row r="43">
          <cell r="D43">
            <v>10734.036019829044</v>
          </cell>
        </row>
      </sheetData>
      <sheetData sheetId="6">
        <row r="43">
          <cell r="D43">
            <v>11561.305249061177</v>
          </cell>
        </row>
      </sheetData>
      <sheetData sheetId="7">
        <row r="43">
          <cell r="D43">
            <v>12240.454821881895</v>
          </cell>
        </row>
      </sheetData>
      <sheetData sheetId="8">
        <row r="43">
          <cell r="D43">
            <v>13398.946072729366</v>
          </cell>
        </row>
      </sheetData>
      <sheetData sheetId="9">
        <row r="43">
          <cell r="D43">
            <v>13448.581024961992</v>
          </cell>
        </row>
      </sheetData>
      <sheetData sheetId="10">
        <row r="43">
          <cell r="D43">
            <v>14448.130727971202</v>
          </cell>
        </row>
      </sheetData>
      <sheetData sheetId="11">
        <row r="43">
          <cell r="D43">
            <v>15860.329363889985</v>
          </cell>
        </row>
      </sheetData>
      <sheetData sheetId="12"/>
      <sheetData sheetId="13">
        <row r="4">
          <cell r="C4">
            <v>15.7</v>
          </cell>
        </row>
      </sheetData>
      <sheetData sheetId="14">
        <row r="258">
          <cell r="BY258">
            <v>34542864.048380822</v>
          </cell>
          <cell r="CQ258">
            <v>52022042.806152344</v>
          </cell>
        </row>
        <row r="515">
          <cell r="BZ515">
            <v>14091394.749992011</v>
          </cell>
          <cell r="CJ515">
            <v>15036913.978812804</v>
          </cell>
          <cell r="CN515">
            <v>7675970.6256102808</v>
          </cell>
          <cell r="CO515">
            <v>52022042.806152523</v>
          </cell>
        </row>
      </sheetData>
      <sheetData sheetId="15"/>
      <sheetData sheetId="16"/>
      <sheetData sheetId="17">
        <row r="258">
          <cell r="CD258">
            <v>18755.578506137659</v>
          </cell>
          <cell r="CK258">
            <v>1212.1819513300004</v>
          </cell>
        </row>
        <row r="515">
          <cell r="CD515">
            <v>18931.148614732774</v>
          </cell>
          <cell r="CE515">
            <v>15092.110130533645</v>
          </cell>
          <cell r="CF515">
            <v>85.764675314401927</v>
          </cell>
          <cell r="CI515">
            <v>3239.9760050938576</v>
          </cell>
          <cell r="CK515">
            <v>7856.1106633826894</v>
          </cell>
          <cell r="CL515">
            <v>667.10398260704312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24"/>
  <sheetViews>
    <sheetView showGridLines="0" tabSelected="1" zoomScaleNormal="100" zoomScaleSheetLayoutView="90" workbookViewId="0"/>
  </sheetViews>
  <sheetFormatPr baseColWidth="10" defaultColWidth="11.42578125" defaultRowHeight="15.75" x14ac:dyDescent="0.25"/>
  <cols>
    <col min="1" max="2" width="3" style="2" customWidth="1"/>
    <col min="3" max="3" width="14.7109375" style="1" customWidth="1"/>
    <col min="4" max="4" width="101.140625" style="1" customWidth="1"/>
    <col min="5" max="5" width="2.85546875" style="2" customWidth="1"/>
    <col min="6" max="6" width="11.42578125" style="2" hidden="1" customWidth="1"/>
    <col min="7" max="16384" width="11.42578125" style="2"/>
  </cols>
  <sheetData>
    <row r="2" spans="2:5" ht="16.5" thickBot="1" x14ac:dyDescent="0.3">
      <c r="B2" s="59"/>
      <c r="C2" s="62"/>
      <c r="D2" s="62"/>
      <c r="E2" s="59"/>
    </row>
    <row r="3" spans="2:5" s="3" customFormat="1" ht="19.5" customHeight="1" thickTop="1" x14ac:dyDescent="0.2">
      <c r="B3" s="60"/>
      <c r="C3" s="107" t="s">
        <v>0</v>
      </c>
      <c r="D3" s="108"/>
      <c r="E3" s="60"/>
    </row>
    <row r="4" spans="2:5" s="3" customFormat="1" ht="19.5" customHeight="1" x14ac:dyDescent="0.2">
      <c r="B4" s="60"/>
      <c r="C4" s="109" t="s">
        <v>1</v>
      </c>
      <c r="D4" s="110"/>
      <c r="E4" s="60"/>
    </row>
    <row r="5" spans="2:5" s="3" customFormat="1" ht="21" customHeight="1" x14ac:dyDescent="0.2">
      <c r="B5" s="60"/>
      <c r="C5" s="111" t="s">
        <v>2</v>
      </c>
      <c r="D5" s="112"/>
      <c r="E5" s="60"/>
    </row>
    <row r="6" spans="2:5" s="3" customFormat="1" ht="31.5" customHeight="1" x14ac:dyDescent="0.25">
      <c r="B6" s="60"/>
      <c r="C6" s="113" t="s">
        <v>40</v>
      </c>
      <c r="D6" s="114"/>
      <c r="E6" s="60"/>
    </row>
    <row r="7" spans="2:5" s="3" customFormat="1" ht="32.25" customHeight="1" x14ac:dyDescent="0.2">
      <c r="B7" s="60"/>
      <c r="C7" s="117" t="s">
        <v>106</v>
      </c>
      <c r="D7" s="118"/>
      <c r="E7" s="60"/>
    </row>
    <row r="8" spans="2:5" s="3" customFormat="1" ht="21" customHeight="1" thickBot="1" x14ac:dyDescent="0.25">
      <c r="B8" s="60"/>
      <c r="C8" s="115" t="s">
        <v>3</v>
      </c>
      <c r="D8" s="116"/>
      <c r="E8" s="60"/>
    </row>
    <row r="9" spans="2:5" s="3" customFormat="1" ht="39" customHeight="1" thickTop="1" thickBot="1" x14ac:dyDescent="0.25">
      <c r="B9" s="60"/>
      <c r="C9" s="63" t="s">
        <v>76</v>
      </c>
      <c r="D9" s="64" t="s">
        <v>67</v>
      </c>
      <c r="E9" s="60"/>
    </row>
    <row r="10" spans="2:5" s="4" customFormat="1" ht="40.5" customHeight="1" thickTop="1" x14ac:dyDescent="0.25">
      <c r="B10" s="61"/>
      <c r="C10" s="98">
        <v>1</v>
      </c>
      <c r="D10" s="99" t="s">
        <v>161</v>
      </c>
      <c r="E10" s="61"/>
    </row>
    <row r="11" spans="2:5" s="4" customFormat="1" ht="40.5" customHeight="1" x14ac:dyDescent="0.25">
      <c r="B11" s="61"/>
      <c r="C11" s="100">
        <v>2</v>
      </c>
      <c r="D11" s="101" t="s">
        <v>160</v>
      </c>
      <c r="E11" s="61"/>
    </row>
    <row r="12" spans="2:5" s="4" customFormat="1" ht="40.5" customHeight="1" x14ac:dyDescent="0.25">
      <c r="B12" s="61"/>
      <c r="C12" s="100">
        <v>3</v>
      </c>
      <c r="D12" s="101" t="s">
        <v>159</v>
      </c>
      <c r="E12" s="61"/>
    </row>
    <row r="13" spans="2:5" s="4" customFormat="1" ht="40.5" customHeight="1" x14ac:dyDescent="0.25">
      <c r="B13" s="61"/>
      <c r="C13" s="100">
        <v>4</v>
      </c>
      <c r="D13" s="101" t="s">
        <v>162</v>
      </c>
      <c r="E13" s="61"/>
    </row>
    <row r="14" spans="2:5" s="4" customFormat="1" ht="40.5" customHeight="1" x14ac:dyDescent="0.25">
      <c r="B14" s="61"/>
      <c r="C14" s="102">
        <v>5</v>
      </c>
      <c r="D14" s="103" t="s">
        <v>163</v>
      </c>
      <c r="E14" s="61"/>
    </row>
    <row r="15" spans="2:5" s="4" customFormat="1" ht="40.5" customHeight="1" x14ac:dyDescent="0.25">
      <c r="B15" s="61"/>
      <c r="C15" s="96"/>
      <c r="D15" s="103" t="s">
        <v>158</v>
      </c>
      <c r="E15" s="61"/>
    </row>
    <row r="16" spans="2:5" s="4" customFormat="1" ht="40.5" customHeight="1" thickBot="1" x14ac:dyDescent="0.3">
      <c r="B16" s="61"/>
      <c r="C16" s="97"/>
      <c r="D16" s="104" t="s">
        <v>128</v>
      </c>
      <c r="E16" s="61"/>
    </row>
    <row r="17" spans="2:5" ht="16.5" thickTop="1" x14ac:dyDescent="0.25">
      <c r="B17" s="59"/>
      <c r="C17" s="62"/>
      <c r="D17" s="62"/>
      <c r="E17" s="59"/>
    </row>
    <row r="18" spans="2:5" x14ac:dyDescent="0.25">
      <c r="C18" s="5"/>
      <c r="D18" s="5"/>
    </row>
    <row r="19" spans="2:5" x14ac:dyDescent="0.25">
      <c r="C19" s="5"/>
      <c r="D19" s="5"/>
    </row>
    <row r="20" spans="2:5" x14ac:dyDescent="0.25">
      <c r="C20" s="5"/>
      <c r="D20" s="5"/>
    </row>
    <row r="21" spans="2:5" x14ac:dyDescent="0.25">
      <c r="C21" s="5"/>
      <c r="D21" s="5"/>
    </row>
    <row r="22" spans="2:5" x14ac:dyDescent="0.25">
      <c r="C22" s="5"/>
      <c r="D22" s="5"/>
    </row>
    <row r="23" spans="2:5" x14ac:dyDescent="0.25">
      <c r="C23" s="5"/>
      <c r="D23" s="5"/>
    </row>
    <row r="24" spans="2:5" x14ac:dyDescent="0.25">
      <c r="C24" s="5"/>
      <c r="D24" s="5"/>
    </row>
    <row r="25" spans="2:5" x14ac:dyDescent="0.25">
      <c r="C25" s="5"/>
      <c r="D25" s="5"/>
    </row>
    <row r="26" spans="2:5" x14ac:dyDescent="0.25">
      <c r="C26" s="5"/>
      <c r="D26" s="5"/>
    </row>
    <row r="27" spans="2:5" x14ac:dyDescent="0.25">
      <c r="C27" s="5"/>
      <c r="D27" s="5"/>
    </row>
    <row r="28" spans="2:5" x14ac:dyDescent="0.25">
      <c r="C28" s="5"/>
      <c r="D28" s="5"/>
    </row>
    <row r="29" spans="2:5" x14ac:dyDescent="0.25">
      <c r="C29" s="5"/>
      <c r="D29" s="5"/>
    </row>
    <row r="30" spans="2:5" x14ac:dyDescent="0.25">
      <c r="C30" s="5"/>
      <c r="D30" s="5"/>
    </row>
    <row r="31" spans="2:5" x14ac:dyDescent="0.25">
      <c r="C31" s="5"/>
      <c r="D31" s="5"/>
    </row>
    <row r="32" spans="2:5" x14ac:dyDescent="0.25">
      <c r="C32" s="5"/>
      <c r="D32" s="5"/>
    </row>
    <row r="33" spans="3:4" x14ac:dyDescent="0.25">
      <c r="C33" s="5"/>
      <c r="D33" s="5"/>
    </row>
    <row r="34" spans="3:4" x14ac:dyDescent="0.25">
      <c r="C34" s="5"/>
      <c r="D34" s="5"/>
    </row>
    <row r="35" spans="3:4" x14ac:dyDescent="0.25">
      <c r="C35" s="5"/>
      <c r="D35" s="5"/>
    </row>
    <row r="36" spans="3:4" x14ac:dyDescent="0.25">
      <c r="C36" s="5"/>
      <c r="D36" s="5"/>
    </row>
    <row r="37" spans="3:4" x14ac:dyDescent="0.25">
      <c r="C37" s="5"/>
      <c r="D37" s="5"/>
    </row>
    <row r="38" spans="3:4" x14ac:dyDescent="0.25">
      <c r="C38" s="5"/>
      <c r="D38" s="5"/>
    </row>
    <row r="39" spans="3:4" x14ac:dyDescent="0.25">
      <c r="C39" s="5"/>
      <c r="D39" s="5"/>
    </row>
    <row r="40" spans="3:4" x14ac:dyDescent="0.25">
      <c r="C40" s="5"/>
      <c r="D40" s="5"/>
    </row>
    <row r="41" spans="3:4" x14ac:dyDescent="0.25">
      <c r="C41" s="5"/>
      <c r="D41" s="5"/>
    </row>
    <row r="42" spans="3:4" x14ac:dyDescent="0.25">
      <c r="C42" s="5"/>
      <c r="D42" s="5"/>
    </row>
    <row r="43" spans="3:4" x14ac:dyDescent="0.25">
      <c r="C43" s="5"/>
      <c r="D43" s="5"/>
    </row>
    <row r="44" spans="3:4" x14ac:dyDescent="0.25">
      <c r="C44" s="5"/>
      <c r="D44" s="5"/>
    </row>
    <row r="45" spans="3:4" x14ac:dyDescent="0.25">
      <c r="C45" s="5"/>
      <c r="D45" s="5"/>
    </row>
    <row r="46" spans="3:4" x14ac:dyDescent="0.25">
      <c r="C46" s="5"/>
      <c r="D46" s="5"/>
    </row>
    <row r="47" spans="3:4" x14ac:dyDescent="0.25">
      <c r="C47" s="5"/>
      <c r="D47" s="5"/>
    </row>
    <row r="48" spans="3:4" x14ac:dyDescent="0.25">
      <c r="C48" s="5"/>
      <c r="D48" s="5"/>
    </row>
    <row r="49" spans="3:4" x14ac:dyDescent="0.25">
      <c r="C49" s="5"/>
      <c r="D49" s="5"/>
    </row>
    <row r="50" spans="3:4" x14ac:dyDescent="0.25">
      <c r="C50" s="5"/>
      <c r="D50" s="5"/>
    </row>
    <row r="51" spans="3:4" x14ac:dyDescent="0.25">
      <c r="C51" s="5"/>
      <c r="D51" s="5"/>
    </row>
    <row r="52" spans="3:4" x14ac:dyDescent="0.25">
      <c r="C52" s="5"/>
      <c r="D52" s="5"/>
    </row>
    <row r="53" spans="3:4" x14ac:dyDescent="0.25">
      <c r="C53" s="5"/>
      <c r="D53" s="5"/>
    </row>
    <row r="54" spans="3:4" x14ac:dyDescent="0.25">
      <c r="C54" s="5"/>
      <c r="D54" s="5"/>
    </row>
    <row r="55" spans="3:4" x14ac:dyDescent="0.25">
      <c r="C55" s="5"/>
      <c r="D55" s="5"/>
    </row>
    <row r="56" spans="3:4" x14ac:dyDescent="0.25">
      <c r="C56" s="5"/>
      <c r="D56" s="5"/>
    </row>
    <row r="57" spans="3:4" x14ac:dyDescent="0.25">
      <c r="C57" s="5"/>
      <c r="D57" s="5"/>
    </row>
    <row r="58" spans="3:4" x14ac:dyDescent="0.25">
      <c r="C58" s="5"/>
      <c r="D58" s="5"/>
    </row>
    <row r="59" spans="3:4" x14ac:dyDescent="0.25">
      <c r="C59" s="5"/>
      <c r="D59" s="5"/>
    </row>
    <row r="60" spans="3:4" x14ac:dyDescent="0.25">
      <c r="C60" s="5"/>
      <c r="D60" s="5"/>
    </row>
    <row r="61" spans="3:4" x14ac:dyDescent="0.25">
      <c r="C61" s="5"/>
      <c r="D61" s="5"/>
    </row>
    <row r="62" spans="3:4" x14ac:dyDescent="0.25">
      <c r="C62" s="5"/>
      <c r="D62" s="5"/>
    </row>
    <row r="63" spans="3:4" x14ac:dyDescent="0.25">
      <c r="C63" s="5"/>
      <c r="D63" s="5"/>
    </row>
    <row r="64" spans="3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  <row r="112" spans="3:4" x14ac:dyDescent="0.25">
      <c r="C112" s="5"/>
      <c r="D112" s="5"/>
    </row>
    <row r="113" spans="3:4" x14ac:dyDescent="0.25">
      <c r="C113" s="5"/>
      <c r="D113" s="5"/>
    </row>
    <row r="114" spans="3:4" x14ac:dyDescent="0.25">
      <c r="C114" s="5"/>
      <c r="D114" s="5"/>
    </row>
    <row r="115" spans="3:4" x14ac:dyDescent="0.25">
      <c r="C115" s="5"/>
      <c r="D115" s="5"/>
    </row>
    <row r="116" spans="3:4" x14ac:dyDescent="0.25">
      <c r="C116" s="5"/>
      <c r="D116" s="5"/>
    </row>
    <row r="117" spans="3:4" x14ac:dyDescent="0.25">
      <c r="C117" s="5"/>
      <c r="D117" s="5"/>
    </row>
    <row r="118" spans="3:4" x14ac:dyDescent="0.25">
      <c r="C118" s="5"/>
      <c r="D118" s="5"/>
    </row>
    <row r="119" spans="3:4" x14ac:dyDescent="0.25">
      <c r="C119" s="5"/>
      <c r="D119" s="5"/>
    </row>
    <row r="120" spans="3:4" x14ac:dyDescent="0.25">
      <c r="C120" s="5"/>
      <c r="D120" s="5"/>
    </row>
    <row r="121" spans="3:4" x14ac:dyDescent="0.25">
      <c r="C121" s="5"/>
      <c r="D121" s="5"/>
    </row>
    <row r="122" spans="3:4" x14ac:dyDescent="0.25">
      <c r="C122" s="5"/>
      <c r="D122" s="5"/>
    </row>
    <row r="123" spans="3:4" x14ac:dyDescent="0.25">
      <c r="C123" s="5"/>
      <c r="D123" s="5"/>
    </row>
    <row r="124" spans="3:4" x14ac:dyDescent="0.25">
      <c r="C124" s="5"/>
      <c r="D124" s="5"/>
    </row>
    <row r="125" spans="3:4" x14ac:dyDescent="0.25">
      <c r="C125" s="5"/>
      <c r="D125" s="5"/>
    </row>
    <row r="126" spans="3:4" x14ac:dyDescent="0.25">
      <c r="C126" s="5"/>
      <c r="D126" s="5"/>
    </row>
    <row r="127" spans="3:4" x14ac:dyDescent="0.25">
      <c r="C127" s="5"/>
      <c r="D127" s="5"/>
    </row>
    <row r="128" spans="3:4" x14ac:dyDescent="0.25">
      <c r="C128" s="5"/>
      <c r="D128" s="5"/>
    </row>
    <row r="129" spans="3:4" x14ac:dyDescent="0.25">
      <c r="C129" s="5"/>
      <c r="D129" s="5"/>
    </row>
    <row r="130" spans="3:4" x14ac:dyDescent="0.25">
      <c r="C130" s="5"/>
      <c r="D130" s="5"/>
    </row>
    <row r="131" spans="3:4" x14ac:dyDescent="0.25">
      <c r="C131" s="5"/>
      <c r="D131" s="5"/>
    </row>
    <row r="132" spans="3:4" x14ac:dyDescent="0.25">
      <c r="C132" s="5"/>
      <c r="D132" s="5"/>
    </row>
    <row r="133" spans="3:4" x14ac:dyDescent="0.25">
      <c r="C133" s="5"/>
      <c r="D133" s="5"/>
    </row>
    <row r="134" spans="3:4" x14ac:dyDescent="0.25">
      <c r="C134" s="5"/>
      <c r="D134" s="5"/>
    </row>
    <row r="135" spans="3:4" x14ac:dyDescent="0.25">
      <c r="C135" s="5"/>
      <c r="D135" s="5"/>
    </row>
    <row r="136" spans="3:4" x14ac:dyDescent="0.25">
      <c r="C136" s="5"/>
      <c r="D136" s="5"/>
    </row>
    <row r="137" spans="3:4" x14ac:dyDescent="0.25">
      <c r="C137" s="5"/>
      <c r="D137" s="5"/>
    </row>
    <row r="138" spans="3:4" x14ac:dyDescent="0.25">
      <c r="C138" s="5"/>
      <c r="D138" s="5"/>
    </row>
    <row r="139" spans="3:4" x14ac:dyDescent="0.25">
      <c r="C139" s="5"/>
      <c r="D139" s="5"/>
    </row>
    <row r="140" spans="3:4" x14ac:dyDescent="0.25">
      <c r="C140" s="5"/>
      <c r="D140" s="5"/>
    </row>
    <row r="141" spans="3:4" x14ac:dyDescent="0.25">
      <c r="C141" s="5"/>
      <c r="D141" s="5"/>
    </row>
    <row r="142" spans="3:4" x14ac:dyDescent="0.25">
      <c r="C142" s="5"/>
      <c r="D142" s="5"/>
    </row>
    <row r="143" spans="3:4" x14ac:dyDescent="0.25">
      <c r="C143" s="5"/>
      <c r="D143" s="5"/>
    </row>
    <row r="144" spans="3:4" x14ac:dyDescent="0.25">
      <c r="C144" s="5"/>
      <c r="D144" s="5"/>
    </row>
    <row r="145" spans="3:4" x14ac:dyDescent="0.25">
      <c r="C145" s="5"/>
      <c r="D145" s="5"/>
    </row>
    <row r="146" spans="3:4" x14ac:dyDescent="0.25">
      <c r="C146" s="5"/>
      <c r="D146" s="5"/>
    </row>
    <row r="147" spans="3:4" x14ac:dyDescent="0.25">
      <c r="C147" s="5"/>
      <c r="D147" s="5"/>
    </row>
    <row r="148" spans="3:4" x14ac:dyDescent="0.25">
      <c r="C148" s="5"/>
      <c r="D148" s="5"/>
    </row>
    <row r="149" spans="3:4" x14ac:dyDescent="0.25">
      <c r="C149" s="5"/>
      <c r="D149" s="5"/>
    </row>
    <row r="150" spans="3:4" x14ac:dyDescent="0.25">
      <c r="C150" s="5"/>
      <c r="D150" s="5"/>
    </row>
    <row r="151" spans="3:4" x14ac:dyDescent="0.25">
      <c r="C151" s="5"/>
      <c r="D151" s="5"/>
    </row>
    <row r="152" spans="3:4" x14ac:dyDescent="0.25">
      <c r="C152" s="5"/>
      <c r="D152" s="5"/>
    </row>
    <row r="153" spans="3:4" x14ac:dyDescent="0.25">
      <c r="C153" s="5"/>
      <c r="D153" s="5"/>
    </row>
    <row r="154" spans="3:4" x14ac:dyDescent="0.25">
      <c r="C154" s="5"/>
      <c r="D154" s="5"/>
    </row>
    <row r="155" spans="3:4" x14ac:dyDescent="0.25">
      <c r="C155" s="5"/>
      <c r="D155" s="5"/>
    </row>
    <row r="156" spans="3:4" x14ac:dyDescent="0.25">
      <c r="C156" s="5"/>
      <c r="D156" s="5"/>
    </row>
    <row r="157" spans="3:4" x14ac:dyDescent="0.25">
      <c r="C157" s="5"/>
      <c r="D157" s="5"/>
    </row>
    <row r="158" spans="3:4" x14ac:dyDescent="0.25">
      <c r="C158" s="5"/>
      <c r="D158" s="5"/>
    </row>
    <row r="159" spans="3:4" x14ac:dyDescent="0.25">
      <c r="C159" s="5"/>
      <c r="D159" s="5"/>
    </row>
    <row r="160" spans="3:4" x14ac:dyDescent="0.25">
      <c r="C160" s="5"/>
      <c r="D160" s="5"/>
    </row>
    <row r="161" spans="3:4" x14ac:dyDescent="0.25">
      <c r="C161" s="5"/>
      <c r="D161" s="5"/>
    </row>
    <row r="162" spans="3:4" x14ac:dyDescent="0.25">
      <c r="C162" s="5"/>
      <c r="D162" s="5"/>
    </row>
    <row r="163" spans="3:4" x14ac:dyDescent="0.25">
      <c r="C163" s="5"/>
      <c r="D163" s="5"/>
    </row>
    <row r="164" spans="3:4" x14ac:dyDescent="0.25">
      <c r="C164" s="5"/>
      <c r="D164" s="5"/>
    </row>
    <row r="165" spans="3:4" x14ac:dyDescent="0.25">
      <c r="C165" s="5"/>
      <c r="D165" s="5"/>
    </row>
    <row r="166" spans="3:4" x14ac:dyDescent="0.25">
      <c r="C166" s="5"/>
      <c r="D166" s="5"/>
    </row>
    <row r="167" spans="3:4" x14ac:dyDescent="0.25">
      <c r="C167" s="5"/>
      <c r="D167" s="5"/>
    </row>
    <row r="168" spans="3:4" x14ac:dyDescent="0.25">
      <c r="C168" s="5"/>
      <c r="D168" s="5"/>
    </row>
    <row r="169" spans="3:4" x14ac:dyDescent="0.25">
      <c r="C169" s="5"/>
      <c r="D169" s="5"/>
    </row>
    <row r="170" spans="3:4" x14ac:dyDescent="0.25">
      <c r="C170" s="5"/>
      <c r="D170" s="5"/>
    </row>
    <row r="171" spans="3:4" x14ac:dyDescent="0.25">
      <c r="C171" s="5"/>
      <c r="D171" s="5"/>
    </row>
    <row r="172" spans="3:4" x14ac:dyDescent="0.25">
      <c r="C172" s="5"/>
      <c r="D172" s="5"/>
    </row>
    <row r="173" spans="3:4" x14ac:dyDescent="0.25">
      <c r="C173" s="5"/>
      <c r="D173" s="5"/>
    </row>
    <row r="174" spans="3:4" x14ac:dyDescent="0.25">
      <c r="C174" s="5"/>
      <c r="D174" s="5"/>
    </row>
    <row r="175" spans="3:4" x14ac:dyDescent="0.25">
      <c r="C175" s="5"/>
      <c r="D175" s="5"/>
    </row>
    <row r="176" spans="3:4" x14ac:dyDescent="0.25">
      <c r="C176" s="5"/>
      <c r="D176" s="5"/>
    </row>
    <row r="177" spans="3:4" x14ac:dyDescent="0.25">
      <c r="C177" s="5"/>
      <c r="D177" s="5"/>
    </row>
    <row r="178" spans="3:4" x14ac:dyDescent="0.25">
      <c r="C178" s="5"/>
      <c r="D178" s="5"/>
    </row>
    <row r="179" spans="3:4" x14ac:dyDescent="0.25">
      <c r="C179" s="5"/>
      <c r="D179" s="5"/>
    </row>
    <row r="180" spans="3:4" x14ac:dyDescent="0.25">
      <c r="C180" s="5"/>
      <c r="D180" s="5"/>
    </row>
    <row r="181" spans="3:4" x14ac:dyDescent="0.25">
      <c r="C181" s="5"/>
      <c r="D181" s="5"/>
    </row>
    <row r="182" spans="3:4" x14ac:dyDescent="0.25">
      <c r="C182" s="5"/>
      <c r="D182" s="5"/>
    </row>
    <row r="183" spans="3:4" x14ac:dyDescent="0.25">
      <c r="C183" s="5"/>
      <c r="D183" s="5"/>
    </row>
    <row r="184" spans="3:4" x14ac:dyDescent="0.25">
      <c r="C184" s="5"/>
      <c r="D184" s="5"/>
    </row>
    <row r="185" spans="3:4" x14ac:dyDescent="0.25">
      <c r="C185" s="5"/>
      <c r="D185" s="5"/>
    </row>
    <row r="186" spans="3:4" x14ac:dyDescent="0.25">
      <c r="C186" s="5"/>
      <c r="D186" s="5"/>
    </row>
    <row r="187" spans="3:4" x14ac:dyDescent="0.25">
      <c r="C187" s="5"/>
      <c r="D187" s="5"/>
    </row>
    <row r="188" spans="3:4" x14ac:dyDescent="0.25">
      <c r="C188" s="5"/>
      <c r="D188" s="5"/>
    </row>
    <row r="189" spans="3:4" x14ac:dyDescent="0.25">
      <c r="C189" s="5"/>
      <c r="D189" s="5"/>
    </row>
    <row r="190" spans="3:4" x14ac:dyDescent="0.25">
      <c r="C190" s="5"/>
      <c r="D190" s="5"/>
    </row>
    <row r="191" spans="3:4" x14ac:dyDescent="0.25">
      <c r="C191" s="5"/>
      <c r="D191" s="5"/>
    </row>
    <row r="192" spans="3:4" x14ac:dyDescent="0.25">
      <c r="C192" s="5"/>
      <c r="D192" s="5"/>
    </row>
    <row r="193" spans="3:4" x14ac:dyDescent="0.25">
      <c r="C193" s="5"/>
      <c r="D193" s="5"/>
    </row>
    <row r="194" spans="3:4" x14ac:dyDescent="0.25">
      <c r="C194" s="5"/>
      <c r="D194" s="5"/>
    </row>
    <row r="195" spans="3:4" x14ac:dyDescent="0.25">
      <c r="C195" s="5"/>
      <c r="D195" s="5"/>
    </row>
    <row r="196" spans="3:4" x14ac:dyDescent="0.25">
      <c r="C196" s="5"/>
      <c r="D196" s="5"/>
    </row>
    <row r="197" spans="3:4" x14ac:dyDescent="0.25">
      <c r="C197" s="5"/>
      <c r="D197" s="5"/>
    </row>
    <row r="198" spans="3:4" x14ac:dyDescent="0.25">
      <c r="C198" s="5"/>
      <c r="D198" s="5"/>
    </row>
    <row r="199" spans="3:4" x14ac:dyDescent="0.25">
      <c r="C199" s="5"/>
      <c r="D199" s="5"/>
    </row>
    <row r="200" spans="3:4" x14ac:dyDescent="0.25">
      <c r="C200" s="5"/>
      <c r="D200" s="5"/>
    </row>
    <row r="201" spans="3:4" x14ac:dyDescent="0.25">
      <c r="C201" s="5"/>
      <c r="D201" s="5"/>
    </row>
    <row r="202" spans="3:4" x14ac:dyDescent="0.25">
      <c r="C202" s="5"/>
      <c r="D202" s="5"/>
    </row>
    <row r="203" spans="3:4" x14ac:dyDescent="0.25">
      <c r="C203" s="5"/>
      <c r="D203" s="5"/>
    </row>
    <row r="204" spans="3:4" x14ac:dyDescent="0.25">
      <c r="C204" s="5"/>
      <c r="D204" s="5"/>
    </row>
    <row r="205" spans="3:4" x14ac:dyDescent="0.25">
      <c r="C205" s="5"/>
      <c r="D205" s="5"/>
    </row>
    <row r="206" spans="3:4" x14ac:dyDescent="0.25">
      <c r="C206" s="5"/>
      <c r="D206" s="5"/>
    </row>
    <row r="207" spans="3:4" x14ac:dyDescent="0.25">
      <c r="C207" s="5"/>
      <c r="D207" s="5"/>
    </row>
    <row r="208" spans="3:4" x14ac:dyDescent="0.25">
      <c r="C208" s="5"/>
      <c r="D208" s="5"/>
    </row>
    <row r="209" spans="3:4" x14ac:dyDescent="0.25">
      <c r="C209" s="5"/>
      <c r="D209" s="5"/>
    </row>
    <row r="210" spans="3:4" x14ac:dyDescent="0.25">
      <c r="C210" s="5"/>
      <c r="D210" s="5"/>
    </row>
    <row r="211" spans="3:4" x14ac:dyDescent="0.25">
      <c r="C211" s="5"/>
      <c r="D211" s="5"/>
    </row>
    <row r="212" spans="3:4" x14ac:dyDescent="0.25">
      <c r="C212" s="5"/>
      <c r="D212" s="5"/>
    </row>
    <row r="213" spans="3:4" x14ac:dyDescent="0.25">
      <c r="C213" s="5"/>
      <c r="D213" s="5"/>
    </row>
    <row r="214" spans="3:4" x14ac:dyDescent="0.25">
      <c r="C214" s="5"/>
      <c r="D214" s="5"/>
    </row>
    <row r="215" spans="3:4" x14ac:dyDescent="0.25">
      <c r="C215" s="5"/>
      <c r="D215" s="5"/>
    </row>
    <row r="216" spans="3:4" x14ac:dyDescent="0.25">
      <c r="C216" s="5"/>
      <c r="D216" s="5"/>
    </row>
    <row r="217" spans="3:4" x14ac:dyDescent="0.25">
      <c r="C217" s="5"/>
      <c r="D217" s="5"/>
    </row>
    <row r="218" spans="3:4" x14ac:dyDescent="0.25">
      <c r="C218" s="5"/>
      <c r="D218" s="5"/>
    </row>
    <row r="219" spans="3:4" x14ac:dyDescent="0.25">
      <c r="C219" s="5"/>
      <c r="D219" s="5"/>
    </row>
    <row r="220" spans="3:4" x14ac:dyDescent="0.25">
      <c r="C220" s="5"/>
      <c r="D220" s="5"/>
    </row>
    <row r="221" spans="3:4" x14ac:dyDescent="0.25">
      <c r="C221" s="5"/>
      <c r="D221" s="5"/>
    </row>
    <row r="222" spans="3:4" x14ac:dyDescent="0.25">
      <c r="C222" s="5"/>
      <c r="D222" s="5"/>
    </row>
    <row r="223" spans="3:4" x14ac:dyDescent="0.25">
      <c r="C223" s="5"/>
      <c r="D223" s="5"/>
    </row>
    <row r="224" spans="3:4" x14ac:dyDescent="0.25">
      <c r="C224" s="5"/>
      <c r="D224" s="5"/>
    </row>
    <row r="225" spans="3:4" x14ac:dyDescent="0.25">
      <c r="C225" s="5"/>
      <c r="D225" s="5"/>
    </row>
    <row r="226" spans="3:4" x14ac:dyDescent="0.25">
      <c r="C226" s="5"/>
      <c r="D226" s="5"/>
    </row>
    <row r="227" spans="3:4" x14ac:dyDescent="0.25">
      <c r="C227" s="5"/>
      <c r="D227" s="5"/>
    </row>
    <row r="228" spans="3:4" x14ac:dyDescent="0.25">
      <c r="C228" s="5"/>
      <c r="D228" s="5"/>
    </row>
    <row r="229" spans="3:4" x14ac:dyDescent="0.25">
      <c r="C229" s="5"/>
      <c r="D229" s="5"/>
    </row>
    <row r="230" spans="3:4" x14ac:dyDescent="0.25">
      <c r="C230" s="5"/>
      <c r="D230" s="5"/>
    </row>
    <row r="231" spans="3:4" x14ac:dyDescent="0.25">
      <c r="C231" s="5"/>
      <c r="D231" s="5"/>
    </row>
    <row r="232" spans="3:4" x14ac:dyDescent="0.25">
      <c r="C232" s="5"/>
      <c r="D232" s="5"/>
    </row>
    <row r="233" spans="3:4" x14ac:dyDescent="0.25">
      <c r="C233" s="5"/>
      <c r="D233" s="5"/>
    </row>
    <row r="234" spans="3:4" x14ac:dyDescent="0.25">
      <c r="C234" s="5"/>
      <c r="D234" s="5"/>
    </row>
    <row r="235" spans="3:4" x14ac:dyDescent="0.25">
      <c r="C235" s="5"/>
      <c r="D235" s="5"/>
    </row>
    <row r="236" spans="3:4" x14ac:dyDescent="0.25">
      <c r="C236" s="5"/>
      <c r="D236" s="5"/>
    </row>
    <row r="237" spans="3:4" x14ac:dyDescent="0.25">
      <c r="C237" s="5"/>
      <c r="D237" s="5"/>
    </row>
    <row r="238" spans="3:4" x14ac:dyDescent="0.25">
      <c r="C238" s="5"/>
      <c r="D238" s="5"/>
    </row>
    <row r="239" spans="3:4" x14ac:dyDescent="0.25">
      <c r="C239" s="5"/>
      <c r="D239" s="5"/>
    </row>
    <row r="240" spans="3:4" x14ac:dyDescent="0.25">
      <c r="C240" s="5"/>
      <c r="D240" s="5"/>
    </row>
    <row r="241" spans="3:4" x14ac:dyDescent="0.25">
      <c r="C241" s="5"/>
      <c r="D241" s="5"/>
    </row>
    <row r="242" spans="3:4" x14ac:dyDescent="0.25">
      <c r="C242" s="5"/>
      <c r="D242" s="5"/>
    </row>
    <row r="243" spans="3:4" x14ac:dyDescent="0.25">
      <c r="C243" s="5"/>
      <c r="D243" s="5"/>
    </row>
    <row r="244" spans="3:4" x14ac:dyDescent="0.25">
      <c r="C244" s="5"/>
      <c r="D244" s="5"/>
    </row>
    <row r="245" spans="3:4" x14ac:dyDescent="0.25">
      <c r="C245" s="5"/>
      <c r="D245" s="5"/>
    </row>
    <row r="246" spans="3:4" x14ac:dyDescent="0.25">
      <c r="C246" s="5"/>
      <c r="D246" s="5"/>
    </row>
    <row r="247" spans="3:4" x14ac:dyDescent="0.25">
      <c r="C247" s="5"/>
      <c r="D247" s="5"/>
    </row>
    <row r="248" spans="3:4" x14ac:dyDescent="0.25">
      <c r="C248" s="5"/>
      <c r="D248" s="5"/>
    </row>
    <row r="249" spans="3:4" x14ac:dyDescent="0.25">
      <c r="C249" s="5"/>
      <c r="D249" s="5"/>
    </row>
    <row r="250" spans="3:4" x14ac:dyDescent="0.25">
      <c r="C250" s="5"/>
      <c r="D250" s="5"/>
    </row>
    <row r="251" spans="3:4" x14ac:dyDescent="0.25">
      <c r="C251" s="5"/>
      <c r="D251" s="5"/>
    </row>
    <row r="252" spans="3:4" x14ac:dyDescent="0.25">
      <c r="C252" s="5"/>
      <c r="D252" s="5"/>
    </row>
    <row r="253" spans="3:4" x14ac:dyDescent="0.25">
      <c r="C253" s="5"/>
      <c r="D253" s="5"/>
    </row>
    <row r="254" spans="3:4" x14ac:dyDescent="0.25">
      <c r="C254" s="5"/>
      <c r="D254" s="5"/>
    </row>
    <row r="255" spans="3:4" x14ac:dyDescent="0.25">
      <c r="C255" s="5"/>
      <c r="D255" s="5"/>
    </row>
    <row r="256" spans="3:4" x14ac:dyDescent="0.25">
      <c r="C256" s="5"/>
      <c r="D256" s="5"/>
    </row>
    <row r="257" spans="3:4" x14ac:dyDescent="0.25">
      <c r="C257" s="5"/>
      <c r="D257" s="5"/>
    </row>
    <row r="258" spans="3:4" x14ac:dyDescent="0.25">
      <c r="C258" s="5"/>
      <c r="D258" s="5"/>
    </row>
    <row r="259" spans="3:4" x14ac:dyDescent="0.25">
      <c r="C259" s="5"/>
      <c r="D259" s="5"/>
    </row>
    <row r="260" spans="3:4" x14ac:dyDescent="0.25">
      <c r="C260" s="5"/>
      <c r="D260" s="5"/>
    </row>
    <row r="261" spans="3:4" x14ac:dyDescent="0.25">
      <c r="C261" s="5"/>
      <c r="D261" s="5"/>
    </row>
    <row r="262" spans="3:4" x14ac:dyDescent="0.25">
      <c r="C262" s="5"/>
      <c r="D262" s="5"/>
    </row>
    <row r="263" spans="3:4" x14ac:dyDescent="0.25">
      <c r="C263" s="5"/>
      <c r="D263" s="5"/>
    </row>
    <row r="264" spans="3:4" x14ac:dyDescent="0.25">
      <c r="C264" s="5"/>
      <c r="D264" s="5"/>
    </row>
    <row r="265" spans="3:4" x14ac:dyDescent="0.25">
      <c r="C265" s="5"/>
      <c r="D265" s="5"/>
    </row>
    <row r="266" spans="3:4" x14ac:dyDescent="0.25">
      <c r="C266" s="5"/>
      <c r="D266" s="5"/>
    </row>
    <row r="267" spans="3:4" x14ac:dyDescent="0.25">
      <c r="C267" s="5"/>
      <c r="D267" s="5"/>
    </row>
    <row r="268" spans="3:4" x14ac:dyDescent="0.25">
      <c r="C268" s="5"/>
      <c r="D268" s="5"/>
    </row>
    <row r="269" spans="3:4" x14ac:dyDescent="0.25">
      <c r="C269" s="5"/>
      <c r="D269" s="5"/>
    </row>
    <row r="270" spans="3:4" x14ac:dyDescent="0.25">
      <c r="C270" s="5"/>
      <c r="D270" s="5"/>
    </row>
    <row r="271" spans="3:4" x14ac:dyDescent="0.25">
      <c r="C271" s="5"/>
      <c r="D271" s="5"/>
    </row>
    <row r="272" spans="3:4" x14ac:dyDescent="0.25">
      <c r="C272" s="5"/>
      <c r="D272" s="5"/>
    </row>
    <row r="273" spans="3:4" x14ac:dyDescent="0.25">
      <c r="C273" s="5"/>
      <c r="D273" s="5"/>
    </row>
    <row r="274" spans="3:4" x14ac:dyDescent="0.25">
      <c r="C274" s="5"/>
      <c r="D274" s="5"/>
    </row>
    <row r="275" spans="3:4" x14ac:dyDescent="0.25">
      <c r="C275" s="5"/>
      <c r="D275" s="5"/>
    </row>
    <row r="276" spans="3:4" x14ac:dyDescent="0.25">
      <c r="C276" s="5"/>
      <c r="D276" s="5"/>
    </row>
    <row r="277" spans="3:4" x14ac:dyDescent="0.25">
      <c r="C277" s="5"/>
      <c r="D277" s="5"/>
    </row>
    <row r="278" spans="3:4" x14ac:dyDescent="0.25">
      <c r="C278" s="5"/>
      <c r="D278" s="5"/>
    </row>
    <row r="279" spans="3:4" x14ac:dyDescent="0.25">
      <c r="C279" s="5"/>
      <c r="D279" s="5"/>
    </row>
    <row r="280" spans="3:4" x14ac:dyDescent="0.25">
      <c r="C280" s="5"/>
      <c r="D280" s="5"/>
    </row>
    <row r="281" spans="3:4" x14ac:dyDescent="0.25">
      <c r="C281" s="5"/>
      <c r="D281" s="5"/>
    </row>
    <row r="282" spans="3:4" x14ac:dyDescent="0.25">
      <c r="C282" s="5"/>
      <c r="D282" s="5"/>
    </row>
    <row r="283" spans="3:4" x14ac:dyDescent="0.25">
      <c r="C283" s="5"/>
      <c r="D283" s="5"/>
    </row>
    <row r="284" spans="3:4" x14ac:dyDescent="0.25">
      <c r="C284" s="5"/>
      <c r="D284" s="5"/>
    </row>
    <row r="285" spans="3:4" x14ac:dyDescent="0.25">
      <c r="C285" s="5"/>
      <c r="D285" s="5"/>
    </row>
    <row r="286" spans="3:4" x14ac:dyDescent="0.25">
      <c r="C286" s="5"/>
      <c r="D286" s="5"/>
    </row>
    <row r="287" spans="3:4" x14ac:dyDescent="0.25">
      <c r="C287" s="5"/>
      <c r="D287" s="5"/>
    </row>
    <row r="288" spans="3:4" x14ac:dyDescent="0.25">
      <c r="C288" s="5"/>
      <c r="D288" s="5"/>
    </row>
    <row r="289" spans="3:4" x14ac:dyDescent="0.25">
      <c r="C289" s="5"/>
      <c r="D289" s="5"/>
    </row>
    <row r="290" spans="3:4" x14ac:dyDescent="0.25">
      <c r="C290" s="5"/>
      <c r="D290" s="5"/>
    </row>
    <row r="291" spans="3:4" x14ac:dyDescent="0.25">
      <c r="C291" s="5"/>
      <c r="D291" s="5"/>
    </row>
    <row r="292" spans="3:4" x14ac:dyDescent="0.25">
      <c r="C292" s="5"/>
      <c r="D292" s="5"/>
    </row>
    <row r="293" spans="3:4" x14ac:dyDescent="0.25">
      <c r="C293" s="5"/>
      <c r="D293" s="5"/>
    </row>
    <row r="294" spans="3:4" x14ac:dyDescent="0.25">
      <c r="C294" s="5"/>
      <c r="D294" s="5"/>
    </row>
    <row r="295" spans="3:4" x14ac:dyDescent="0.25">
      <c r="C295" s="5"/>
      <c r="D295" s="5"/>
    </row>
    <row r="296" spans="3:4" x14ac:dyDescent="0.25">
      <c r="C296" s="5"/>
      <c r="D296" s="5"/>
    </row>
    <row r="297" spans="3:4" x14ac:dyDescent="0.25">
      <c r="C297" s="5"/>
      <c r="D297" s="5"/>
    </row>
    <row r="298" spans="3:4" x14ac:dyDescent="0.25">
      <c r="C298" s="5"/>
      <c r="D298" s="5"/>
    </row>
    <row r="299" spans="3:4" x14ac:dyDescent="0.25">
      <c r="C299" s="5"/>
      <c r="D299" s="5"/>
    </row>
    <row r="300" spans="3:4" x14ac:dyDescent="0.25">
      <c r="C300" s="5"/>
      <c r="D300" s="5"/>
    </row>
    <row r="301" spans="3:4" x14ac:dyDescent="0.25">
      <c r="C301" s="5"/>
      <c r="D301" s="5"/>
    </row>
    <row r="302" spans="3:4" x14ac:dyDescent="0.25">
      <c r="C302" s="5"/>
      <c r="D302" s="5"/>
    </row>
    <row r="303" spans="3:4" x14ac:dyDescent="0.25">
      <c r="C303" s="5"/>
      <c r="D303" s="5"/>
    </row>
    <row r="304" spans="3:4" x14ac:dyDescent="0.25">
      <c r="C304" s="5"/>
      <c r="D304" s="5"/>
    </row>
    <row r="305" spans="3:4" x14ac:dyDescent="0.25">
      <c r="C305" s="5"/>
      <c r="D305" s="5"/>
    </row>
    <row r="306" spans="3:4" x14ac:dyDescent="0.25">
      <c r="C306" s="5"/>
      <c r="D306" s="5"/>
    </row>
    <row r="307" spans="3:4" x14ac:dyDescent="0.25">
      <c r="C307" s="5"/>
      <c r="D307" s="5"/>
    </row>
    <row r="308" spans="3:4" x14ac:dyDescent="0.25">
      <c r="C308" s="5"/>
      <c r="D308" s="5"/>
    </row>
    <row r="309" spans="3:4" x14ac:dyDescent="0.25">
      <c r="C309" s="5"/>
      <c r="D309" s="5"/>
    </row>
    <row r="310" spans="3:4" x14ac:dyDescent="0.25">
      <c r="C310" s="5"/>
      <c r="D310" s="5"/>
    </row>
    <row r="311" spans="3:4" x14ac:dyDescent="0.25">
      <c r="C311" s="5"/>
      <c r="D311" s="5"/>
    </row>
    <row r="312" spans="3:4" x14ac:dyDescent="0.25">
      <c r="C312" s="5"/>
      <c r="D312" s="5"/>
    </row>
    <row r="313" spans="3:4" x14ac:dyDescent="0.25">
      <c r="C313" s="5"/>
      <c r="D313" s="5"/>
    </row>
    <row r="314" spans="3:4" x14ac:dyDescent="0.25">
      <c r="C314" s="5"/>
      <c r="D314" s="5"/>
    </row>
    <row r="315" spans="3:4" x14ac:dyDescent="0.25">
      <c r="C315" s="5"/>
      <c r="D315" s="5"/>
    </row>
    <row r="316" spans="3:4" x14ac:dyDescent="0.25">
      <c r="C316" s="5"/>
      <c r="D316" s="5"/>
    </row>
    <row r="317" spans="3:4" x14ac:dyDescent="0.25">
      <c r="C317" s="5"/>
      <c r="D317" s="5"/>
    </row>
    <row r="318" spans="3:4" x14ac:dyDescent="0.25">
      <c r="C318" s="5"/>
      <c r="D318" s="5"/>
    </row>
    <row r="319" spans="3:4" x14ac:dyDescent="0.25">
      <c r="C319" s="5"/>
      <c r="D319" s="5"/>
    </row>
    <row r="320" spans="3:4" x14ac:dyDescent="0.25">
      <c r="C320" s="5"/>
      <c r="D320" s="5"/>
    </row>
    <row r="321" spans="3:4" x14ac:dyDescent="0.25">
      <c r="C321" s="5"/>
      <c r="D321" s="5"/>
    </row>
    <row r="322" spans="3:4" x14ac:dyDescent="0.25">
      <c r="C322" s="5"/>
      <c r="D322" s="5"/>
    </row>
    <row r="323" spans="3:4" x14ac:dyDescent="0.25">
      <c r="C323" s="5"/>
      <c r="D323" s="5"/>
    </row>
    <row r="324" spans="3:4" x14ac:dyDescent="0.25">
      <c r="C324" s="5"/>
      <c r="D324" s="5"/>
    </row>
    <row r="325" spans="3:4" x14ac:dyDescent="0.25">
      <c r="C325" s="5"/>
      <c r="D325" s="5"/>
    </row>
    <row r="326" spans="3:4" x14ac:dyDescent="0.25">
      <c r="C326" s="5"/>
      <c r="D326" s="5"/>
    </row>
    <row r="327" spans="3:4" x14ac:dyDescent="0.25">
      <c r="C327" s="5"/>
      <c r="D327" s="5"/>
    </row>
    <row r="328" spans="3:4" x14ac:dyDescent="0.25">
      <c r="C328" s="5"/>
      <c r="D328" s="5"/>
    </row>
    <row r="329" spans="3:4" x14ac:dyDescent="0.25">
      <c r="C329" s="5"/>
      <c r="D329" s="5"/>
    </row>
    <row r="330" spans="3:4" x14ac:dyDescent="0.25">
      <c r="C330" s="5"/>
      <c r="D330" s="5"/>
    </row>
    <row r="331" spans="3:4" x14ac:dyDescent="0.25">
      <c r="C331" s="5"/>
      <c r="D331" s="5"/>
    </row>
    <row r="332" spans="3:4" x14ac:dyDescent="0.25">
      <c r="C332" s="5"/>
      <c r="D332" s="5"/>
    </row>
    <row r="333" spans="3:4" x14ac:dyDescent="0.25">
      <c r="C333" s="5"/>
      <c r="D333" s="5"/>
    </row>
    <row r="334" spans="3:4" x14ac:dyDescent="0.25">
      <c r="C334" s="5"/>
      <c r="D334" s="5"/>
    </row>
    <row r="335" spans="3:4" x14ac:dyDescent="0.25">
      <c r="C335" s="5"/>
      <c r="D335" s="5"/>
    </row>
    <row r="336" spans="3:4" x14ac:dyDescent="0.25">
      <c r="C336" s="5"/>
      <c r="D336" s="5"/>
    </row>
    <row r="337" spans="3:4" x14ac:dyDescent="0.25">
      <c r="C337" s="5"/>
      <c r="D337" s="5"/>
    </row>
    <row r="338" spans="3:4" x14ac:dyDescent="0.25">
      <c r="C338" s="5"/>
      <c r="D338" s="5"/>
    </row>
    <row r="339" spans="3:4" x14ac:dyDescent="0.25">
      <c r="C339" s="5"/>
      <c r="D339" s="5"/>
    </row>
    <row r="340" spans="3:4" x14ac:dyDescent="0.25">
      <c r="C340" s="5"/>
      <c r="D340" s="5"/>
    </row>
    <row r="341" spans="3:4" x14ac:dyDescent="0.25">
      <c r="C341" s="5"/>
      <c r="D341" s="5"/>
    </row>
    <row r="342" spans="3:4" x14ac:dyDescent="0.25">
      <c r="C342" s="5"/>
      <c r="D342" s="5"/>
    </row>
    <row r="343" spans="3:4" x14ac:dyDescent="0.25">
      <c r="C343" s="5"/>
      <c r="D343" s="5"/>
    </row>
    <row r="344" spans="3:4" x14ac:dyDescent="0.25">
      <c r="C344" s="5"/>
      <c r="D344" s="5"/>
    </row>
    <row r="345" spans="3:4" x14ac:dyDescent="0.25">
      <c r="C345" s="5"/>
      <c r="D345" s="5"/>
    </row>
    <row r="346" spans="3:4" x14ac:dyDescent="0.25">
      <c r="C346" s="5"/>
      <c r="D346" s="5"/>
    </row>
    <row r="347" spans="3:4" x14ac:dyDescent="0.25">
      <c r="C347" s="5"/>
      <c r="D347" s="5"/>
    </row>
    <row r="348" spans="3:4" x14ac:dyDescent="0.25">
      <c r="C348" s="5"/>
      <c r="D348" s="5"/>
    </row>
    <row r="349" spans="3:4" x14ac:dyDescent="0.25">
      <c r="C349" s="5"/>
      <c r="D349" s="5"/>
    </row>
    <row r="350" spans="3:4" x14ac:dyDescent="0.25">
      <c r="C350" s="5"/>
      <c r="D350" s="5"/>
    </row>
    <row r="351" spans="3:4" x14ac:dyDescent="0.25">
      <c r="C351" s="5"/>
      <c r="D351" s="5"/>
    </row>
    <row r="352" spans="3:4" x14ac:dyDescent="0.25">
      <c r="C352" s="5"/>
      <c r="D352" s="5"/>
    </row>
    <row r="353" spans="3:4" x14ac:dyDescent="0.25">
      <c r="C353" s="5"/>
      <c r="D353" s="5"/>
    </row>
    <row r="354" spans="3:4" x14ac:dyDescent="0.25">
      <c r="C354" s="5"/>
      <c r="D354" s="5"/>
    </row>
    <row r="355" spans="3:4" x14ac:dyDescent="0.25">
      <c r="C355" s="5"/>
      <c r="D355" s="5"/>
    </row>
    <row r="356" spans="3:4" x14ac:dyDescent="0.25">
      <c r="C356" s="5"/>
      <c r="D356" s="5"/>
    </row>
    <row r="357" spans="3:4" x14ac:dyDescent="0.25">
      <c r="C357" s="5"/>
      <c r="D357" s="5"/>
    </row>
    <row r="358" spans="3:4" x14ac:dyDescent="0.25">
      <c r="C358" s="5"/>
      <c r="D358" s="5"/>
    </row>
    <row r="359" spans="3:4" x14ac:dyDescent="0.25">
      <c r="C359" s="5"/>
      <c r="D359" s="5"/>
    </row>
    <row r="360" spans="3:4" x14ac:dyDescent="0.25">
      <c r="C360" s="5"/>
      <c r="D360" s="5"/>
    </row>
    <row r="361" spans="3:4" x14ac:dyDescent="0.25">
      <c r="C361" s="5"/>
      <c r="D361" s="5"/>
    </row>
    <row r="362" spans="3:4" x14ac:dyDescent="0.25">
      <c r="C362" s="5"/>
      <c r="D362" s="5"/>
    </row>
    <row r="363" spans="3:4" x14ac:dyDescent="0.25">
      <c r="C363" s="5"/>
      <c r="D363" s="5"/>
    </row>
    <row r="364" spans="3:4" x14ac:dyDescent="0.25">
      <c r="C364" s="5"/>
      <c r="D364" s="5"/>
    </row>
    <row r="365" spans="3:4" x14ac:dyDescent="0.25">
      <c r="C365" s="5"/>
      <c r="D365" s="5"/>
    </row>
    <row r="366" spans="3:4" x14ac:dyDescent="0.25">
      <c r="C366" s="5"/>
      <c r="D366" s="5"/>
    </row>
    <row r="367" spans="3:4" x14ac:dyDescent="0.25">
      <c r="C367" s="5"/>
      <c r="D367" s="5"/>
    </row>
    <row r="368" spans="3:4" x14ac:dyDescent="0.25">
      <c r="C368" s="5"/>
      <c r="D368" s="5"/>
    </row>
    <row r="369" spans="3:4" x14ac:dyDescent="0.25">
      <c r="C369" s="5"/>
      <c r="D369" s="5"/>
    </row>
    <row r="370" spans="3:4" x14ac:dyDescent="0.25">
      <c r="C370" s="5"/>
      <c r="D370" s="5"/>
    </row>
    <row r="371" spans="3:4" x14ac:dyDescent="0.25">
      <c r="C371" s="5"/>
      <c r="D371" s="5"/>
    </row>
    <row r="372" spans="3:4" x14ac:dyDescent="0.25">
      <c r="C372" s="5"/>
      <c r="D372" s="5"/>
    </row>
    <row r="373" spans="3:4" x14ac:dyDescent="0.25">
      <c r="C373" s="5"/>
      <c r="D373" s="5"/>
    </row>
    <row r="374" spans="3:4" x14ac:dyDescent="0.25">
      <c r="C374" s="5"/>
      <c r="D374" s="5"/>
    </row>
    <row r="375" spans="3:4" x14ac:dyDescent="0.25">
      <c r="C375" s="5"/>
      <c r="D375" s="5"/>
    </row>
    <row r="376" spans="3:4" x14ac:dyDescent="0.25">
      <c r="C376" s="5"/>
      <c r="D376" s="5"/>
    </row>
    <row r="377" spans="3:4" x14ac:dyDescent="0.25">
      <c r="C377" s="5"/>
      <c r="D377" s="5"/>
    </row>
    <row r="378" spans="3:4" x14ac:dyDescent="0.25">
      <c r="C378" s="5"/>
      <c r="D378" s="5"/>
    </row>
    <row r="379" spans="3:4" x14ac:dyDescent="0.25">
      <c r="C379" s="5"/>
      <c r="D379" s="5"/>
    </row>
    <row r="380" spans="3:4" x14ac:dyDescent="0.25">
      <c r="C380" s="5"/>
      <c r="D380" s="5"/>
    </row>
    <row r="381" spans="3:4" x14ac:dyDescent="0.25">
      <c r="C381" s="5"/>
      <c r="D381" s="5"/>
    </row>
    <row r="382" spans="3:4" x14ac:dyDescent="0.25">
      <c r="C382" s="5"/>
      <c r="D382" s="5"/>
    </row>
    <row r="383" spans="3:4" x14ac:dyDescent="0.25">
      <c r="C383" s="5"/>
      <c r="D383" s="5"/>
    </row>
    <row r="384" spans="3:4" x14ac:dyDescent="0.25">
      <c r="C384" s="5"/>
      <c r="D384" s="5"/>
    </row>
    <row r="385" spans="3:4" x14ac:dyDescent="0.25">
      <c r="C385" s="5"/>
      <c r="D385" s="5"/>
    </row>
    <row r="386" spans="3:4" x14ac:dyDescent="0.25">
      <c r="C386" s="5"/>
      <c r="D386" s="5"/>
    </row>
    <row r="387" spans="3:4" x14ac:dyDescent="0.25">
      <c r="C387" s="5"/>
      <c r="D387" s="5"/>
    </row>
    <row r="388" spans="3:4" x14ac:dyDescent="0.25">
      <c r="C388" s="5"/>
      <c r="D388" s="5"/>
    </row>
    <row r="389" spans="3:4" x14ac:dyDescent="0.25">
      <c r="C389" s="5"/>
      <c r="D389" s="5"/>
    </row>
    <row r="390" spans="3:4" x14ac:dyDescent="0.25">
      <c r="C390" s="5"/>
      <c r="D390" s="5"/>
    </row>
    <row r="391" spans="3:4" x14ac:dyDescent="0.25">
      <c r="C391" s="5"/>
      <c r="D391" s="5"/>
    </row>
    <row r="392" spans="3:4" x14ac:dyDescent="0.25">
      <c r="C392" s="5"/>
      <c r="D392" s="5"/>
    </row>
    <row r="393" spans="3:4" x14ac:dyDescent="0.25">
      <c r="C393" s="5"/>
      <c r="D393" s="5"/>
    </row>
    <row r="394" spans="3:4" x14ac:dyDescent="0.25">
      <c r="C394" s="5"/>
      <c r="D394" s="5"/>
    </row>
    <row r="395" spans="3:4" x14ac:dyDescent="0.25">
      <c r="C395" s="5"/>
      <c r="D395" s="5"/>
    </row>
    <row r="396" spans="3:4" x14ac:dyDescent="0.25">
      <c r="C396" s="5"/>
      <c r="D396" s="5"/>
    </row>
    <row r="397" spans="3:4" x14ac:dyDescent="0.25">
      <c r="C397" s="5"/>
      <c r="D397" s="5"/>
    </row>
    <row r="398" spans="3:4" x14ac:dyDescent="0.25">
      <c r="C398" s="5"/>
      <c r="D398" s="5"/>
    </row>
    <row r="399" spans="3:4" x14ac:dyDescent="0.25">
      <c r="C399" s="5"/>
      <c r="D399" s="5"/>
    </row>
    <row r="400" spans="3:4" x14ac:dyDescent="0.25">
      <c r="C400" s="5"/>
      <c r="D400" s="5"/>
    </row>
    <row r="401" spans="3:4" x14ac:dyDescent="0.25">
      <c r="C401" s="5"/>
      <c r="D401" s="5"/>
    </row>
    <row r="402" spans="3:4" x14ac:dyDescent="0.25">
      <c r="C402" s="5"/>
      <c r="D402" s="5"/>
    </row>
    <row r="403" spans="3:4" x14ac:dyDescent="0.25">
      <c r="C403" s="5"/>
      <c r="D403" s="5"/>
    </row>
    <row r="404" spans="3:4" x14ac:dyDescent="0.25">
      <c r="C404" s="5"/>
      <c r="D404" s="5"/>
    </row>
    <row r="405" spans="3:4" x14ac:dyDescent="0.25">
      <c r="C405" s="5"/>
      <c r="D405" s="5"/>
    </row>
    <row r="406" spans="3:4" x14ac:dyDescent="0.25">
      <c r="C406" s="5"/>
      <c r="D406" s="5"/>
    </row>
    <row r="407" spans="3:4" x14ac:dyDescent="0.25">
      <c r="C407" s="5"/>
      <c r="D407" s="5"/>
    </row>
    <row r="408" spans="3:4" x14ac:dyDescent="0.25">
      <c r="C408" s="5"/>
      <c r="D408" s="5"/>
    </row>
    <row r="409" spans="3:4" x14ac:dyDescent="0.25">
      <c r="C409" s="5"/>
      <c r="D409" s="5"/>
    </row>
    <row r="410" spans="3:4" x14ac:dyDescent="0.25">
      <c r="C410" s="5"/>
      <c r="D410" s="5"/>
    </row>
    <row r="411" spans="3:4" x14ac:dyDescent="0.25">
      <c r="C411" s="5"/>
      <c r="D411" s="5"/>
    </row>
    <row r="412" spans="3:4" x14ac:dyDescent="0.25">
      <c r="C412" s="5"/>
      <c r="D412" s="5"/>
    </row>
    <row r="413" spans="3:4" x14ac:dyDescent="0.25">
      <c r="C413" s="5"/>
      <c r="D413" s="5"/>
    </row>
    <row r="414" spans="3:4" x14ac:dyDescent="0.25">
      <c r="C414" s="5"/>
      <c r="D414" s="5"/>
    </row>
    <row r="415" spans="3:4" x14ac:dyDescent="0.25">
      <c r="C415" s="5"/>
      <c r="D415" s="5"/>
    </row>
    <row r="416" spans="3:4" x14ac:dyDescent="0.25">
      <c r="C416" s="5"/>
      <c r="D416" s="5"/>
    </row>
    <row r="417" spans="3:4" x14ac:dyDescent="0.25">
      <c r="C417" s="5"/>
      <c r="D417" s="5"/>
    </row>
    <row r="418" spans="3:4" x14ac:dyDescent="0.25">
      <c r="C418" s="5"/>
      <c r="D418" s="5"/>
    </row>
    <row r="419" spans="3:4" x14ac:dyDescent="0.25">
      <c r="C419" s="5"/>
      <c r="D419" s="5"/>
    </row>
    <row r="420" spans="3:4" x14ac:dyDescent="0.25">
      <c r="C420" s="5"/>
      <c r="D420" s="5"/>
    </row>
    <row r="421" spans="3:4" x14ac:dyDescent="0.25">
      <c r="C421" s="5"/>
      <c r="D421" s="5"/>
    </row>
    <row r="422" spans="3:4" x14ac:dyDescent="0.25">
      <c r="C422" s="5"/>
      <c r="D422" s="5"/>
    </row>
    <row r="423" spans="3:4" x14ac:dyDescent="0.25">
      <c r="C423" s="5"/>
      <c r="D423" s="5"/>
    </row>
    <row r="424" spans="3:4" x14ac:dyDescent="0.25">
      <c r="C424" s="5"/>
      <c r="D424" s="5"/>
    </row>
    <row r="425" spans="3:4" x14ac:dyDescent="0.25">
      <c r="C425" s="5"/>
      <c r="D425" s="5"/>
    </row>
    <row r="426" spans="3:4" x14ac:dyDescent="0.25">
      <c r="C426" s="5"/>
      <c r="D426" s="5"/>
    </row>
    <row r="427" spans="3:4" x14ac:dyDescent="0.25">
      <c r="C427" s="5"/>
      <c r="D427" s="5"/>
    </row>
    <row r="428" spans="3:4" x14ac:dyDescent="0.25">
      <c r="C428" s="5"/>
      <c r="D428" s="5"/>
    </row>
    <row r="429" spans="3:4" x14ac:dyDescent="0.25">
      <c r="C429" s="5"/>
      <c r="D429" s="5"/>
    </row>
    <row r="430" spans="3:4" x14ac:dyDescent="0.25">
      <c r="C430" s="5"/>
      <c r="D430" s="5"/>
    </row>
    <row r="431" spans="3:4" x14ac:dyDescent="0.25">
      <c r="C431" s="5"/>
      <c r="D431" s="5"/>
    </row>
    <row r="432" spans="3:4" x14ac:dyDescent="0.25">
      <c r="C432" s="5"/>
      <c r="D432" s="5"/>
    </row>
    <row r="433" spans="3:4" x14ac:dyDescent="0.25">
      <c r="C433" s="5"/>
      <c r="D433" s="5"/>
    </row>
    <row r="434" spans="3:4" x14ac:dyDescent="0.25">
      <c r="C434" s="5"/>
      <c r="D434" s="5"/>
    </row>
    <row r="435" spans="3:4" x14ac:dyDescent="0.25">
      <c r="C435" s="5"/>
      <c r="D435" s="5"/>
    </row>
    <row r="436" spans="3:4" x14ac:dyDescent="0.25">
      <c r="C436" s="5"/>
      <c r="D436" s="5"/>
    </row>
    <row r="437" spans="3:4" x14ac:dyDescent="0.25">
      <c r="C437" s="5"/>
      <c r="D437" s="5"/>
    </row>
    <row r="438" spans="3:4" x14ac:dyDescent="0.25">
      <c r="C438" s="5"/>
      <c r="D438" s="5"/>
    </row>
    <row r="439" spans="3:4" x14ac:dyDescent="0.25">
      <c r="C439" s="5"/>
      <c r="D439" s="5"/>
    </row>
    <row r="440" spans="3:4" x14ac:dyDescent="0.25">
      <c r="C440" s="5"/>
      <c r="D440" s="5"/>
    </row>
    <row r="441" spans="3:4" x14ac:dyDescent="0.25">
      <c r="C441" s="5"/>
      <c r="D441" s="5"/>
    </row>
    <row r="442" spans="3:4" x14ac:dyDescent="0.25">
      <c r="C442" s="5"/>
      <c r="D442" s="5"/>
    </row>
    <row r="443" spans="3:4" x14ac:dyDescent="0.25">
      <c r="C443" s="5"/>
      <c r="D443" s="5"/>
    </row>
    <row r="444" spans="3:4" x14ac:dyDescent="0.25">
      <c r="C444" s="5"/>
      <c r="D444" s="5"/>
    </row>
    <row r="445" spans="3:4" x14ac:dyDescent="0.25">
      <c r="C445" s="5"/>
      <c r="D445" s="5"/>
    </row>
    <row r="446" spans="3:4" x14ac:dyDescent="0.25">
      <c r="C446" s="5"/>
      <c r="D446" s="5"/>
    </row>
    <row r="447" spans="3:4" x14ac:dyDescent="0.25">
      <c r="C447" s="5"/>
      <c r="D447" s="5"/>
    </row>
    <row r="448" spans="3:4" x14ac:dyDescent="0.25">
      <c r="C448" s="5"/>
      <c r="D448" s="5"/>
    </row>
    <row r="449" spans="3:4" x14ac:dyDescent="0.25">
      <c r="C449" s="5"/>
      <c r="D449" s="5"/>
    </row>
    <row r="450" spans="3:4" x14ac:dyDescent="0.25">
      <c r="C450" s="5"/>
      <c r="D450" s="5"/>
    </row>
    <row r="451" spans="3:4" x14ac:dyDescent="0.25">
      <c r="C451" s="5"/>
      <c r="D451" s="5"/>
    </row>
    <row r="452" spans="3:4" x14ac:dyDescent="0.25">
      <c r="C452" s="5"/>
      <c r="D452" s="5"/>
    </row>
    <row r="453" spans="3:4" x14ac:dyDescent="0.25">
      <c r="C453" s="5"/>
      <c r="D453" s="5"/>
    </row>
    <row r="454" spans="3:4" x14ac:dyDescent="0.25">
      <c r="C454" s="5"/>
      <c r="D454" s="5"/>
    </row>
    <row r="455" spans="3:4" x14ac:dyDescent="0.25">
      <c r="C455" s="5"/>
      <c r="D455" s="5"/>
    </row>
    <row r="456" spans="3:4" x14ac:dyDescent="0.25">
      <c r="C456" s="5"/>
      <c r="D456" s="5"/>
    </row>
    <row r="457" spans="3:4" x14ac:dyDescent="0.25">
      <c r="C457" s="5"/>
      <c r="D457" s="5"/>
    </row>
    <row r="458" spans="3:4" x14ac:dyDescent="0.25">
      <c r="C458" s="5"/>
      <c r="D458" s="5"/>
    </row>
    <row r="459" spans="3:4" x14ac:dyDescent="0.25">
      <c r="C459" s="5"/>
      <c r="D459" s="5"/>
    </row>
    <row r="460" spans="3:4" x14ac:dyDescent="0.25">
      <c r="C460" s="5"/>
      <c r="D460" s="5"/>
    </row>
    <row r="461" spans="3:4" x14ac:dyDescent="0.25">
      <c r="C461" s="5"/>
      <c r="D461" s="5"/>
    </row>
    <row r="462" spans="3:4" x14ac:dyDescent="0.25">
      <c r="C462" s="5"/>
      <c r="D462" s="5"/>
    </row>
    <row r="463" spans="3:4" x14ac:dyDescent="0.25">
      <c r="C463" s="5"/>
      <c r="D463" s="5"/>
    </row>
    <row r="464" spans="3:4" x14ac:dyDescent="0.25">
      <c r="C464" s="5"/>
      <c r="D464" s="5"/>
    </row>
    <row r="465" spans="3:4" x14ac:dyDescent="0.25">
      <c r="C465" s="5"/>
      <c r="D465" s="5"/>
    </row>
    <row r="466" spans="3:4" x14ac:dyDescent="0.25">
      <c r="C466" s="5"/>
      <c r="D466" s="5"/>
    </row>
    <row r="467" spans="3:4" x14ac:dyDescent="0.25">
      <c r="C467" s="5"/>
      <c r="D467" s="5"/>
    </row>
    <row r="468" spans="3:4" x14ac:dyDescent="0.25">
      <c r="C468" s="5"/>
      <c r="D468" s="5"/>
    </row>
    <row r="469" spans="3:4" x14ac:dyDescent="0.25">
      <c r="C469" s="5"/>
      <c r="D469" s="5"/>
    </row>
    <row r="470" spans="3:4" x14ac:dyDescent="0.25">
      <c r="C470" s="5"/>
      <c r="D470" s="5"/>
    </row>
    <row r="471" spans="3:4" x14ac:dyDescent="0.25">
      <c r="C471" s="5"/>
      <c r="D471" s="5"/>
    </row>
    <row r="472" spans="3:4" x14ac:dyDescent="0.25">
      <c r="C472" s="5"/>
      <c r="D472" s="5"/>
    </row>
    <row r="473" spans="3:4" x14ac:dyDescent="0.25">
      <c r="C473" s="5"/>
      <c r="D473" s="5"/>
    </row>
    <row r="474" spans="3:4" x14ac:dyDescent="0.25">
      <c r="C474" s="5"/>
      <c r="D474" s="5"/>
    </row>
    <row r="475" spans="3:4" x14ac:dyDescent="0.25">
      <c r="C475" s="5"/>
      <c r="D475" s="5"/>
    </row>
    <row r="476" spans="3:4" x14ac:dyDescent="0.25">
      <c r="C476" s="5"/>
      <c r="D476" s="5"/>
    </row>
    <row r="477" spans="3:4" x14ac:dyDescent="0.25">
      <c r="C477" s="5"/>
      <c r="D477" s="5"/>
    </row>
    <row r="478" spans="3:4" x14ac:dyDescent="0.25">
      <c r="C478" s="5"/>
      <c r="D478" s="5"/>
    </row>
    <row r="479" spans="3:4" x14ac:dyDescent="0.25">
      <c r="C479" s="5"/>
      <c r="D479" s="5"/>
    </row>
    <row r="480" spans="3:4" x14ac:dyDescent="0.25">
      <c r="C480" s="5"/>
      <c r="D480" s="5"/>
    </row>
    <row r="481" spans="3:4" x14ac:dyDescent="0.25">
      <c r="C481" s="5"/>
      <c r="D481" s="5"/>
    </row>
    <row r="482" spans="3:4" x14ac:dyDescent="0.25">
      <c r="C482" s="5"/>
      <c r="D482" s="5"/>
    </row>
    <row r="483" spans="3:4" x14ac:dyDescent="0.25">
      <c r="C483" s="5"/>
      <c r="D483" s="5"/>
    </row>
    <row r="484" spans="3:4" x14ac:dyDescent="0.25">
      <c r="C484" s="5"/>
      <c r="D484" s="5"/>
    </row>
    <row r="485" spans="3:4" x14ac:dyDescent="0.25">
      <c r="C485" s="5"/>
      <c r="D485" s="5"/>
    </row>
    <row r="486" spans="3:4" x14ac:dyDescent="0.25">
      <c r="C486" s="5"/>
      <c r="D486" s="5"/>
    </row>
    <row r="487" spans="3:4" x14ac:dyDescent="0.25">
      <c r="C487" s="5"/>
      <c r="D487" s="5"/>
    </row>
    <row r="488" spans="3:4" x14ac:dyDescent="0.25">
      <c r="C488" s="5"/>
      <c r="D488" s="5"/>
    </row>
    <row r="489" spans="3:4" x14ac:dyDescent="0.25">
      <c r="C489" s="5"/>
      <c r="D489" s="5"/>
    </row>
    <row r="490" spans="3:4" x14ac:dyDescent="0.25">
      <c r="C490" s="5"/>
      <c r="D490" s="5"/>
    </row>
    <row r="491" spans="3:4" x14ac:dyDescent="0.25">
      <c r="C491" s="5"/>
      <c r="D491" s="5"/>
    </row>
    <row r="492" spans="3:4" x14ac:dyDescent="0.25">
      <c r="C492" s="5"/>
      <c r="D492" s="5"/>
    </row>
    <row r="493" spans="3:4" x14ac:dyDescent="0.25">
      <c r="C493" s="5"/>
      <c r="D493" s="5"/>
    </row>
    <row r="494" spans="3:4" x14ac:dyDescent="0.25">
      <c r="C494" s="5"/>
      <c r="D494" s="5"/>
    </row>
    <row r="495" spans="3:4" x14ac:dyDescent="0.25">
      <c r="C495" s="5"/>
      <c r="D495" s="5"/>
    </row>
    <row r="496" spans="3:4" x14ac:dyDescent="0.25">
      <c r="C496" s="5"/>
      <c r="D496" s="5"/>
    </row>
    <row r="497" spans="3:4" x14ac:dyDescent="0.25">
      <c r="C497" s="5"/>
      <c r="D497" s="5"/>
    </row>
    <row r="498" spans="3:4" x14ac:dyDescent="0.25">
      <c r="C498" s="5"/>
      <c r="D498" s="5"/>
    </row>
    <row r="499" spans="3:4" x14ac:dyDescent="0.25">
      <c r="C499" s="5"/>
      <c r="D499" s="5"/>
    </row>
    <row r="500" spans="3:4" x14ac:dyDescent="0.25">
      <c r="C500" s="5"/>
      <c r="D500" s="5"/>
    </row>
    <row r="501" spans="3:4" x14ac:dyDescent="0.25">
      <c r="C501" s="5"/>
      <c r="D501" s="5"/>
    </row>
    <row r="502" spans="3:4" x14ac:dyDescent="0.25">
      <c r="C502" s="5"/>
      <c r="D502" s="5"/>
    </row>
    <row r="503" spans="3:4" x14ac:dyDescent="0.25">
      <c r="C503" s="5"/>
      <c r="D503" s="5"/>
    </row>
    <row r="504" spans="3:4" x14ac:dyDescent="0.25">
      <c r="C504" s="5"/>
      <c r="D504" s="5"/>
    </row>
    <row r="505" spans="3:4" x14ac:dyDescent="0.25">
      <c r="C505" s="5"/>
      <c r="D505" s="5"/>
    </row>
    <row r="506" spans="3:4" x14ac:dyDescent="0.25">
      <c r="C506" s="5"/>
      <c r="D506" s="5"/>
    </row>
    <row r="507" spans="3:4" x14ac:dyDescent="0.25">
      <c r="C507" s="5"/>
      <c r="D507" s="5"/>
    </row>
    <row r="508" spans="3:4" x14ac:dyDescent="0.25">
      <c r="C508" s="5"/>
      <c r="D508" s="5"/>
    </row>
    <row r="509" spans="3:4" x14ac:dyDescent="0.25">
      <c r="C509" s="5"/>
      <c r="D509" s="5"/>
    </row>
    <row r="510" spans="3:4" x14ac:dyDescent="0.25">
      <c r="C510" s="5"/>
      <c r="D510" s="5"/>
    </row>
    <row r="511" spans="3:4" x14ac:dyDescent="0.25">
      <c r="C511" s="5"/>
      <c r="D511" s="5"/>
    </row>
    <row r="512" spans="3:4" x14ac:dyDescent="0.25">
      <c r="C512" s="5"/>
      <c r="D512" s="5"/>
    </row>
    <row r="513" spans="3:4" x14ac:dyDescent="0.25">
      <c r="C513" s="5"/>
      <c r="D513" s="5"/>
    </row>
    <row r="514" spans="3:4" x14ac:dyDescent="0.25">
      <c r="C514" s="5"/>
      <c r="D514" s="5"/>
    </row>
    <row r="515" spans="3:4" x14ac:dyDescent="0.25">
      <c r="C515" s="5"/>
      <c r="D515" s="5"/>
    </row>
    <row r="516" spans="3:4" x14ac:dyDescent="0.25">
      <c r="C516" s="5"/>
      <c r="D516" s="5"/>
    </row>
    <row r="517" spans="3:4" x14ac:dyDescent="0.25">
      <c r="C517" s="5"/>
      <c r="D517" s="5"/>
    </row>
    <row r="518" spans="3:4" x14ac:dyDescent="0.25">
      <c r="C518" s="5"/>
      <c r="D518" s="5"/>
    </row>
    <row r="519" spans="3:4" x14ac:dyDescent="0.25">
      <c r="C519" s="5"/>
      <c r="D519" s="5"/>
    </row>
    <row r="520" spans="3:4" x14ac:dyDescent="0.25">
      <c r="C520" s="5"/>
      <c r="D520" s="5"/>
    </row>
    <row r="521" spans="3:4" x14ac:dyDescent="0.25">
      <c r="C521" s="5"/>
      <c r="D521" s="5"/>
    </row>
    <row r="522" spans="3:4" x14ac:dyDescent="0.25">
      <c r="C522" s="5"/>
      <c r="D522" s="5"/>
    </row>
    <row r="523" spans="3:4" x14ac:dyDescent="0.25">
      <c r="C523" s="5"/>
      <c r="D523" s="5"/>
    </row>
    <row r="524" spans="3:4" x14ac:dyDescent="0.25">
      <c r="C524" s="5"/>
      <c r="D524" s="5"/>
    </row>
    <row r="525" spans="3:4" x14ac:dyDescent="0.25">
      <c r="C525" s="5"/>
      <c r="D525" s="5"/>
    </row>
    <row r="526" spans="3:4" x14ac:dyDescent="0.25">
      <c r="C526" s="5"/>
      <c r="D526" s="5"/>
    </row>
    <row r="527" spans="3:4" x14ac:dyDescent="0.25">
      <c r="C527" s="5"/>
      <c r="D527" s="5"/>
    </row>
    <row r="528" spans="3:4" x14ac:dyDescent="0.25">
      <c r="C528" s="5"/>
      <c r="D528" s="5"/>
    </row>
    <row r="529" spans="3:4" x14ac:dyDescent="0.25">
      <c r="C529" s="5"/>
      <c r="D529" s="5"/>
    </row>
    <row r="530" spans="3:4" x14ac:dyDescent="0.25">
      <c r="C530" s="5"/>
      <c r="D530" s="5"/>
    </row>
    <row r="531" spans="3:4" x14ac:dyDescent="0.25">
      <c r="C531" s="5"/>
      <c r="D531" s="5"/>
    </row>
    <row r="532" spans="3:4" x14ac:dyDescent="0.25">
      <c r="C532" s="5"/>
      <c r="D532" s="5"/>
    </row>
    <row r="533" spans="3:4" x14ac:dyDescent="0.25">
      <c r="C533" s="5"/>
      <c r="D533" s="5"/>
    </row>
    <row r="534" spans="3:4" x14ac:dyDescent="0.25">
      <c r="C534" s="5"/>
      <c r="D534" s="5"/>
    </row>
    <row r="535" spans="3:4" x14ac:dyDescent="0.25">
      <c r="C535" s="5"/>
      <c r="D535" s="5"/>
    </row>
    <row r="536" spans="3:4" x14ac:dyDescent="0.25">
      <c r="C536" s="5"/>
      <c r="D536" s="5"/>
    </row>
    <row r="537" spans="3:4" x14ac:dyDescent="0.25">
      <c r="C537" s="5"/>
      <c r="D537" s="5"/>
    </row>
    <row r="538" spans="3:4" x14ac:dyDescent="0.25">
      <c r="C538" s="5"/>
      <c r="D538" s="5"/>
    </row>
    <row r="539" spans="3:4" x14ac:dyDescent="0.25">
      <c r="C539" s="5"/>
      <c r="D539" s="5"/>
    </row>
    <row r="540" spans="3:4" x14ac:dyDescent="0.25">
      <c r="C540" s="5"/>
      <c r="D540" s="5"/>
    </row>
    <row r="541" spans="3:4" x14ac:dyDescent="0.25">
      <c r="C541" s="5"/>
      <c r="D541" s="5"/>
    </row>
    <row r="542" spans="3:4" x14ac:dyDescent="0.25">
      <c r="C542" s="5"/>
      <c r="D542" s="5"/>
    </row>
    <row r="543" spans="3:4" x14ac:dyDescent="0.25">
      <c r="C543" s="5"/>
      <c r="D543" s="5"/>
    </row>
    <row r="544" spans="3:4" x14ac:dyDescent="0.25">
      <c r="C544" s="5"/>
      <c r="D544" s="5"/>
    </row>
    <row r="545" spans="3:4" x14ac:dyDescent="0.25">
      <c r="C545" s="5"/>
      <c r="D545" s="5"/>
    </row>
    <row r="546" spans="3:4" x14ac:dyDescent="0.25">
      <c r="C546" s="5"/>
      <c r="D546" s="5"/>
    </row>
    <row r="547" spans="3:4" x14ac:dyDescent="0.25">
      <c r="C547" s="5"/>
      <c r="D547" s="5"/>
    </row>
    <row r="548" spans="3:4" x14ac:dyDescent="0.25">
      <c r="C548" s="5"/>
      <c r="D548" s="5"/>
    </row>
    <row r="549" spans="3:4" x14ac:dyDescent="0.25">
      <c r="C549" s="5"/>
      <c r="D549" s="5"/>
    </row>
    <row r="550" spans="3:4" x14ac:dyDescent="0.25">
      <c r="C550" s="5"/>
      <c r="D550" s="5"/>
    </row>
    <row r="551" spans="3:4" x14ac:dyDescent="0.25">
      <c r="C551" s="5"/>
      <c r="D551" s="5"/>
    </row>
    <row r="552" spans="3:4" x14ac:dyDescent="0.25">
      <c r="C552" s="5"/>
      <c r="D552" s="5"/>
    </row>
    <row r="553" spans="3:4" x14ac:dyDescent="0.25">
      <c r="C553" s="5"/>
      <c r="D553" s="5"/>
    </row>
    <row r="554" spans="3:4" x14ac:dyDescent="0.25">
      <c r="C554" s="5"/>
      <c r="D554" s="5"/>
    </row>
    <row r="555" spans="3:4" x14ac:dyDescent="0.25">
      <c r="C555" s="5"/>
      <c r="D555" s="5"/>
    </row>
    <row r="556" spans="3:4" x14ac:dyDescent="0.25">
      <c r="C556" s="5"/>
      <c r="D556" s="5"/>
    </row>
    <row r="557" spans="3:4" x14ac:dyDescent="0.25">
      <c r="C557" s="5"/>
      <c r="D557" s="5"/>
    </row>
    <row r="558" spans="3:4" x14ac:dyDescent="0.25">
      <c r="C558" s="5"/>
      <c r="D558" s="5"/>
    </row>
    <row r="559" spans="3:4" x14ac:dyDescent="0.25">
      <c r="C559" s="5"/>
      <c r="D559" s="5"/>
    </row>
    <row r="560" spans="3:4" x14ac:dyDescent="0.25">
      <c r="C560" s="5"/>
      <c r="D560" s="5"/>
    </row>
    <row r="561" spans="3:4" x14ac:dyDescent="0.25">
      <c r="C561" s="5"/>
      <c r="D561" s="5"/>
    </row>
    <row r="562" spans="3:4" x14ac:dyDescent="0.25">
      <c r="C562" s="5"/>
      <c r="D562" s="5"/>
    </row>
    <row r="563" spans="3:4" x14ac:dyDescent="0.25">
      <c r="C563" s="5"/>
      <c r="D563" s="5"/>
    </row>
    <row r="564" spans="3:4" x14ac:dyDescent="0.25">
      <c r="C564" s="5"/>
      <c r="D564" s="5"/>
    </row>
    <row r="565" spans="3:4" x14ac:dyDescent="0.25">
      <c r="C565" s="5"/>
      <c r="D565" s="5"/>
    </row>
    <row r="566" spans="3:4" x14ac:dyDescent="0.25">
      <c r="C566" s="5"/>
      <c r="D566" s="5"/>
    </row>
    <row r="567" spans="3:4" x14ac:dyDescent="0.25">
      <c r="C567" s="5"/>
      <c r="D567" s="5"/>
    </row>
    <row r="568" spans="3:4" x14ac:dyDescent="0.25">
      <c r="C568" s="5"/>
      <c r="D568" s="5"/>
    </row>
    <row r="569" spans="3:4" x14ac:dyDescent="0.25">
      <c r="C569" s="5"/>
      <c r="D569" s="5"/>
    </row>
    <row r="570" spans="3:4" x14ac:dyDescent="0.25">
      <c r="C570" s="5"/>
      <c r="D570" s="5"/>
    </row>
    <row r="571" spans="3:4" x14ac:dyDescent="0.25">
      <c r="C571" s="5"/>
      <c r="D571" s="5"/>
    </row>
    <row r="572" spans="3:4" x14ac:dyDescent="0.25">
      <c r="C572" s="5"/>
      <c r="D572" s="5"/>
    </row>
    <row r="573" spans="3:4" x14ac:dyDescent="0.25">
      <c r="C573" s="5"/>
      <c r="D573" s="5"/>
    </row>
    <row r="574" spans="3:4" x14ac:dyDescent="0.25">
      <c r="C574" s="5"/>
      <c r="D574" s="5"/>
    </row>
    <row r="575" spans="3:4" x14ac:dyDescent="0.25">
      <c r="C575" s="5"/>
      <c r="D575" s="5"/>
    </row>
    <row r="576" spans="3:4" x14ac:dyDescent="0.25">
      <c r="C576" s="5"/>
      <c r="D576" s="5"/>
    </row>
    <row r="577" spans="3:4" x14ac:dyDescent="0.25">
      <c r="C577" s="5"/>
      <c r="D577" s="5"/>
    </row>
    <row r="578" spans="3:4" x14ac:dyDescent="0.25">
      <c r="C578" s="5"/>
      <c r="D578" s="5"/>
    </row>
    <row r="579" spans="3:4" x14ac:dyDescent="0.25">
      <c r="C579" s="5"/>
      <c r="D579" s="5"/>
    </row>
    <row r="580" spans="3:4" x14ac:dyDescent="0.25">
      <c r="C580" s="5"/>
      <c r="D580" s="5"/>
    </row>
    <row r="581" spans="3:4" x14ac:dyDescent="0.25">
      <c r="C581" s="5"/>
      <c r="D581" s="5"/>
    </row>
    <row r="582" spans="3:4" x14ac:dyDescent="0.25">
      <c r="C582" s="5"/>
      <c r="D582" s="5"/>
    </row>
    <row r="583" spans="3:4" x14ac:dyDescent="0.25">
      <c r="C583" s="5"/>
      <c r="D583" s="5"/>
    </row>
    <row r="584" spans="3:4" x14ac:dyDescent="0.25">
      <c r="C584" s="5"/>
      <c r="D584" s="5"/>
    </row>
    <row r="585" spans="3:4" x14ac:dyDescent="0.25">
      <c r="C585" s="5"/>
      <c r="D585" s="5"/>
    </row>
    <row r="586" spans="3:4" x14ac:dyDescent="0.25">
      <c r="C586" s="5"/>
      <c r="D586" s="5"/>
    </row>
    <row r="587" spans="3:4" x14ac:dyDescent="0.25">
      <c r="C587" s="5"/>
      <c r="D587" s="5"/>
    </row>
    <row r="588" spans="3:4" x14ac:dyDescent="0.25">
      <c r="C588" s="5"/>
      <c r="D588" s="5"/>
    </row>
    <row r="589" spans="3:4" x14ac:dyDescent="0.25">
      <c r="C589" s="5"/>
      <c r="D589" s="5"/>
    </row>
    <row r="590" spans="3:4" x14ac:dyDescent="0.25">
      <c r="C590" s="5"/>
      <c r="D590" s="5"/>
    </row>
    <row r="591" spans="3:4" x14ac:dyDescent="0.25">
      <c r="C591" s="5"/>
      <c r="D591" s="5"/>
    </row>
    <row r="592" spans="3:4" x14ac:dyDescent="0.25">
      <c r="C592" s="5"/>
      <c r="D592" s="5"/>
    </row>
    <row r="593" spans="3:4" x14ac:dyDescent="0.25">
      <c r="C593" s="5"/>
      <c r="D593" s="5"/>
    </row>
    <row r="594" spans="3:4" x14ac:dyDescent="0.25">
      <c r="C594" s="5"/>
      <c r="D594" s="5"/>
    </row>
    <row r="595" spans="3:4" x14ac:dyDescent="0.25">
      <c r="C595" s="5"/>
      <c r="D595" s="5"/>
    </row>
    <row r="596" spans="3:4" x14ac:dyDescent="0.25">
      <c r="C596" s="5"/>
      <c r="D596" s="5"/>
    </row>
    <row r="597" spans="3:4" x14ac:dyDescent="0.25">
      <c r="C597" s="5"/>
      <c r="D597" s="5"/>
    </row>
    <row r="598" spans="3:4" x14ac:dyDescent="0.25">
      <c r="C598" s="5"/>
      <c r="D598" s="5"/>
    </row>
    <row r="599" spans="3:4" x14ac:dyDescent="0.25">
      <c r="C599" s="5"/>
      <c r="D599" s="5"/>
    </row>
    <row r="600" spans="3:4" x14ac:dyDescent="0.25">
      <c r="C600" s="5"/>
      <c r="D600" s="5"/>
    </row>
    <row r="601" spans="3:4" x14ac:dyDescent="0.25">
      <c r="C601" s="5"/>
      <c r="D601" s="5"/>
    </row>
    <row r="602" spans="3:4" x14ac:dyDescent="0.25">
      <c r="C602" s="5"/>
      <c r="D602" s="5"/>
    </row>
    <row r="603" spans="3:4" x14ac:dyDescent="0.25">
      <c r="C603" s="5"/>
      <c r="D603" s="5"/>
    </row>
    <row r="604" spans="3:4" x14ac:dyDescent="0.25">
      <c r="C604" s="5"/>
      <c r="D604" s="5"/>
    </row>
    <row r="605" spans="3:4" x14ac:dyDescent="0.25">
      <c r="C605" s="5"/>
      <c r="D605" s="5"/>
    </row>
    <row r="606" spans="3:4" x14ac:dyDescent="0.25">
      <c r="C606" s="5"/>
      <c r="D606" s="5"/>
    </row>
    <row r="607" spans="3:4" x14ac:dyDescent="0.25">
      <c r="C607" s="5"/>
      <c r="D607" s="5"/>
    </row>
    <row r="608" spans="3:4" x14ac:dyDescent="0.25">
      <c r="C608" s="5"/>
      <c r="D608" s="5"/>
    </row>
    <row r="609" spans="3:4" x14ac:dyDescent="0.25">
      <c r="C609" s="5"/>
      <c r="D609" s="5"/>
    </row>
    <row r="610" spans="3:4" x14ac:dyDescent="0.25">
      <c r="C610" s="5"/>
      <c r="D610" s="5"/>
    </row>
    <row r="611" spans="3:4" x14ac:dyDescent="0.25">
      <c r="C611" s="5"/>
      <c r="D611" s="5"/>
    </row>
    <row r="612" spans="3:4" x14ac:dyDescent="0.25">
      <c r="C612" s="5"/>
      <c r="D612" s="5"/>
    </row>
    <row r="613" spans="3:4" x14ac:dyDescent="0.25">
      <c r="C613" s="5"/>
      <c r="D613" s="5"/>
    </row>
    <row r="614" spans="3:4" x14ac:dyDescent="0.25">
      <c r="C614" s="5"/>
      <c r="D614" s="5"/>
    </row>
    <row r="615" spans="3:4" x14ac:dyDescent="0.25">
      <c r="C615" s="5"/>
      <c r="D615" s="5"/>
    </row>
    <row r="616" spans="3:4" x14ac:dyDescent="0.25">
      <c r="C616" s="5"/>
      <c r="D616" s="5"/>
    </row>
    <row r="617" spans="3:4" x14ac:dyDescent="0.25">
      <c r="C617" s="5"/>
      <c r="D617" s="5"/>
    </row>
    <row r="618" spans="3:4" x14ac:dyDescent="0.25">
      <c r="C618" s="5"/>
      <c r="D618" s="5"/>
    </row>
    <row r="619" spans="3:4" x14ac:dyDescent="0.25">
      <c r="C619" s="5"/>
      <c r="D619" s="5"/>
    </row>
    <row r="620" spans="3:4" x14ac:dyDescent="0.25">
      <c r="C620" s="5"/>
      <c r="D620" s="5"/>
    </row>
    <row r="621" spans="3:4" x14ac:dyDescent="0.25">
      <c r="C621" s="5"/>
      <c r="D621" s="5"/>
    </row>
    <row r="622" spans="3:4" x14ac:dyDescent="0.25">
      <c r="C622" s="5"/>
      <c r="D622" s="5"/>
    </row>
    <row r="623" spans="3:4" x14ac:dyDescent="0.25">
      <c r="C623" s="5"/>
      <c r="D623" s="5"/>
    </row>
    <row r="624" spans="3:4" x14ac:dyDescent="0.25">
      <c r="C624" s="5"/>
      <c r="D624" s="5"/>
    </row>
    <row r="625" spans="3:4" x14ac:dyDescent="0.25">
      <c r="C625" s="5"/>
      <c r="D625" s="5"/>
    </row>
    <row r="626" spans="3:4" x14ac:dyDescent="0.25">
      <c r="C626" s="5"/>
      <c r="D626" s="5"/>
    </row>
    <row r="627" spans="3:4" x14ac:dyDescent="0.25">
      <c r="C627" s="5"/>
      <c r="D627" s="5"/>
    </row>
    <row r="628" spans="3:4" x14ac:dyDescent="0.25">
      <c r="C628" s="5"/>
      <c r="D628" s="5"/>
    </row>
    <row r="629" spans="3:4" x14ac:dyDescent="0.25">
      <c r="C629" s="5"/>
      <c r="D629" s="5"/>
    </row>
    <row r="630" spans="3:4" x14ac:dyDescent="0.25">
      <c r="C630" s="5"/>
      <c r="D630" s="5"/>
    </row>
    <row r="631" spans="3:4" x14ac:dyDescent="0.25">
      <c r="C631" s="5"/>
      <c r="D631" s="5"/>
    </row>
    <row r="632" spans="3:4" x14ac:dyDescent="0.25">
      <c r="C632" s="5"/>
      <c r="D632" s="5"/>
    </row>
    <row r="633" spans="3:4" x14ac:dyDescent="0.25">
      <c r="C633" s="5"/>
      <c r="D633" s="5"/>
    </row>
    <row r="634" spans="3:4" x14ac:dyDescent="0.25">
      <c r="C634" s="5"/>
      <c r="D634" s="5"/>
    </row>
    <row r="635" spans="3:4" x14ac:dyDescent="0.25">
      <c r="C635" s="5"/>
      <c r="D635" s="5"/>
    </row>
    <row r="636" spans="3:4" x14ac:dyDescent="0.25">
      <c r="C636" s="5"/>
      <c r="D636" s="5"/>
    </row>
    <row r="637" spans="3:4" x14ac:dyDescent="0.25">
      <c r="C637" s="5"/>
      <c r="D637" s="5"/>
    </row>
    <row r="638" spans="3:4" x14ac:dyDescent="0.25">
      <c r="C638" s="5"/>
      <c r="D638" s="5"/>
    </row>
    <row r="639" spans="3:4" x14ac:dyDescent="0.25">
      <c r="C639" s="5"/>
      <c r="D639" s="5"/>
    </row>
    <row r="640" spans="3:4" x14ac:dyDescent="0.25">
      <c r="C640" s="5"/>
      <c r="D640" s="5"/>
    </row>
    <row r="641" spans="3:4" x14ac:dyDescent="0.25">
      <c r="C641" s="5"/>
      <c r="D641" s="5"/>
    </row>
    <row r="642" spans="3:4" x14ac:dyDescent="0.25">
      <c r="C642" s="5"/>
      <c r="D642" s="5"/>
    </row>
    <row r="643" spans="3:4" x14ac:dyDescent="0.25">
      <c r="C643" s="5"/>
      <c r="D643" s="5"/>
    </row>
    <row r="644" spans="3:4" x14ac:dyDescent="0.25">
      <c r="C644" s="5"/>
      <c r="D644" s="5"/>
    </row>
    <row r="645" spans="3:4" x14ac:dyDescent="0.25">
      <c r="C645" s="5"/>
      <c r="D645" s="5"/>
    </row>
    <row r="646" spans="3:4" x14ac:dyDescent="0.25">
      <c r="C646" s="5"/>
      <c r="D646" s="5"/>
    </row>
    <row r="647" spans="3:4" x14ac:dyDescent="0.25">
      <c r="C647" s="5"/>
      <c r="D647" s="5"/>
    </row>
    <row r="648" spans="3:4" x14ac:dyDescent="0.25">
      <c r="C648" s="5"/>
      <c r="D648" s="5"/>
    </row>
    <row r="649" spans="3:4" x14ac:dyDescent="0.25">
      <c r="C649" s="5"/>
      <c r="D649" s="5"/>
    </row>
    <row r="650" spans="3:4" x14ac:dyDescent="0.25">
      <c r="C650" s="5"/>
      <c r="D650" s="5"/>
    </row>
    <row r="651" spans="3:4" x14ac:dyDescent="0.25">
      <c r="C651" s="5"/>
      <c r="D651" s="5"/>
    </row>
    <row r="652" spans="3:4" x14ac:dyDescent="0.25">
      <c r="C652" s="5"/>
      <c r="D652" s="5"/>
    </row>
    <row r="653" spans="3:4" x14ac:dyDescent="0.25">
      <c r="C653" s="5"/>
      <c r="D653" s="5"/>
    </row>
    <row r="654" spans="3:4" x14ac:dyDescent="0.25">
      <c r="C654" s="5"/>
      <c r="D654" s="5"/>
    </row>
    <row r="655" spans="3:4" x14ac:dyDescent="0.25">
      <c r="C655" s="5"/>
      <c r="D655" s="5"/>
    </row>
    <row r="656" spans="3:4" x14ac:dyDescent="0.25">
      <c r="C656" s="5"/>
      <c r="D656" s="5"/>
    </row>
    <row r="657" spans="3:4" x14ac:dyDescent="0.25">
      <c r="C657" s="5"/>
      <c r="D657" s="5"/>
    </row>
    <row r="658" spans="3:4" x14ac:dyDescent="0.25">
      <c r="C658" s="5"/>
      <c r="D658" s="5"/>
    </row>
    <row r="659" spans="3:4" x14ac:dyDescent="0.25">
      <c r="C659" s="5"/>
      <c r="D659" s="5"/>
    </row>
    <row r="660" spans="3:4" x14ac:dyDescent="0.25">
      <c r="C660" s="5"/>
      <c r="D660" s="5"/>
    </row>
    <row r="661" spans="3:4" x14ac:dyDescent="0.25">
      <c r="C661" s="5"/>
      <c r="D661" s="5"/>
    </row>
    <row r="662" spans="3:4" x14ac:dyDescent="0.25">
      <c r="C662" s="5"/>
      <c r="D662" s="5"/>
    </row>
    <row r="663" spans="3:4" x14ac:dyDescent="0.25">
      <c r="C663" s="5"/>
      <c r="D663" s="5"/>
    </row>
    <row r="664" spans="3:4" x14ac:dyDescent="0.25">
      <c r="C664" s="5"/>
      <c r="D664" s="5"/>
    </row>
    <row r="665" spans="3:4" x14ac:dyDescent="0.25">
      <c r="C665" s="5"/>
      <c r="D665" s="5"/>
    </row>
    <row r="666" spans="3:4" x14ac:dyDescent="0.25">
      <c r="C666" s="5"/>
      <c r="D666" s="5"/>
    </row>
    <row r="667" spans="3:4" x14ac:dyDescent="0.25">
      <c r="C667" s="5"/>
      <c r="D667" s="5"/>
    </row>
    <row r="668" spans="3:4" x14ac:dyDescent="0.25">
      <c r="C668" s="5"/>
      <c r="D668" s="5"/>
    </row>
    <row r="669" spans="3:4" x14ac:dyDescent="0.25">
      <c r="C669" s="5"/>
      <c r="D669" s="5"/>
    </row>
    <row r="670" spans="3:4" x14ac:dyDescent="0.25">
      <c r="C670" s="5"/>
      <c r="D670" s="5"/>
    </row>
    <row r="671" spans="3:4" x14ac:dyDescent="0.25">
      <c r="C671" s="5"/>
      <c r="D671" s="5"/>
    </row>
    <row r="672" spans="3:4" x14ac:dyDescent="0.25">
      <c r="C672" s="5"/>
      <c r="D672" s="5"/>
    </row>
    <row r="673" spans="3:4" x14ac:dyDescent="0.25">
      <c r="C673" s="5"/>
      <c r="D673" s="5"/>
    </row>
    <row r="674" spans="3:4" x14ac:dyDescent="0.25">
      <c r="C674" s="5"/>
      <c r="D674" s="5"/>
    </row>
    <row r="675" spans="3:4" x14ac:dyDescent="0.25">
      <c r="C675" s="5"/>
      <c r="D675" s="5"/>
    </row>
    <row r="676" spans="3:4" x14ac:dyDescent="0.25">
      <c r="C676" s="5"/>
      <c r="D676" s="5"/>
    </row>
    <row r="677" spans="3:4" x14ac:dyDescent="0.25">
      <c r="C677" s="5"/>
      <c r="D677" s="5"/>
    </row>
    <row r="678" spans="3:4" x14ac:dyDescent="0.25">
      <c r="C678" s="5"/>
      <c r="D678" s="5"/>
    </row>
    <row r="679" spans="3:4" x14ac:dyDescent="0.25">
      <c r="C679" s="5"/>
      <c r="D679" s="5"/>
    </row>
    <row r="680" spans="3:4" x14ac:dyDescent="0.25">
      <c r="C680" s="5"/>
      <c r="D680" s="5"/>
    </row>
    <row r="681" spans="3:4" x14ac:dyDescent="0.25">
      <c r="C681" s="5"/>
      <c r="D681" s="5"/>
    </row>
    <row r="682" spans="3:4" x14ac:dyDescent="0.25">
      <c r="C682" s="5"/>
      <c r="D682" s="5"/>
    </row>
    <row r="683" spans="3:4" x14ac:dyDescent="0.25">
      <c r="C683" s="5"/>
      <c r="D683" s="5"/>
    </row>
    <row r="684" spans="3:4" x14ac:dyDescent="0.25">
      <c r="C684" s="5"/>
      <c r="D684" s="5"/>
    </row>
    <row r="685" spans="3:4" x14ac:dyDescent="0.25">
      <c r="C685" s="5"/>
      <c r="D685" s="5"/>
    </row>
    <row r="686" spans="3:4" x14ac:dyDescent="0.25">
      <c r="C686" s="5"/>
      <c r="D686" s="5"/>
    </row>
    <row r="687" spans="3:4" x14ac:dyDescent="0.25">
      <c r="C687" s="5"/>
      <c r="D687" s="5"/>
    </row>
    <row r="688" spans="3:4" x14ac:dyDescent="0.25">
      <c r="C688" s="5"/>
      <c r="D688" s="5"/>
    </row>
    <row r="689" spans="3:4" x14ac:dyDescent="0.25">
      <c r="C689" s="5"/>
      <c r="D689" s="5"/>
    </row>
    <row r="690" spans="3:4" x14ac:dyDescent="0.25">
      <c r="C690" s="5"/>
      <c r="D690" s="5"/>
    </row>
    <row r="691" spans="3:4" x14ac:dyDescent="0.25">
      <c r="C691" s="5"/>
      <c r="D691" s="5"/>
    </row>
    <row r="692" spans="3:4" x14ac:dyDescent="0.25">
      <c r="C692" s="5"/>
      <c r="D692" s="5"/>
    </row>
    <row r="693" spans="3:4" x14ac:dyDescent="0.25">
      <c r="C693" s="5"/>
      <c r="D693" s="5"/>
    </row>
    <row r="694" spans="3:4" x14ac:dyDescent="0.25">
      <c r="C694" s="5"/>
      <c r="D694" s="5"/>
    </row>
    <row r="695" spans="3:4" x14ac:dyDescent="0.25">
      <c r="C695" s="5"/>
      <c r="D695" s="5"/>
    </row>
    <row r="696" spans="3:4" x14ac:dyDescent="0.25">
      <c r="C696" s="5"/>
      <c r="D696" s="5"/>
    </row>
    <row r="697" spans="3:4" x14ac:dyDescent="0.25">
      <c r="C697" s="5"/>
      <c r="D697" s="5"/>
    </row>
    <row r="698" spans="3:4" x14ac:dyDescent="0.25">
      <c r="C698" s="5"/>
      <c r="D698" s="5"/>
    </row>
    <row r="699" spans="3:4" x14ac:dyDescent="0.25">
      <c r="C699" s="5"/>
      <c r="D699" s="5"/>
    </row>
    <row r="700" spans="3:4" x14ac:dyDescent="0.25">
      <c r="C700" s="5"/>
      <c r="D700" s="5"/>
    </row>
    <row r="701" spans="3:4" x14ac:dyDescent="0.25">
      <c r="C701" s="5"/>
      <c r="D701" s="5"/>
    </row>
    <row r="702" spans="3:4" x14ac:dyDescent="0.25">
      <c r="C702" s="5"/>
      <c r="D702" s="5"/>
    </row>
    <row r="703" spans="3:4" x14ac:dyDescent="0.25">
      <c r="C703" s="5"/>
      <c r="D703" s="5"/>
    </row>
    <row r="704" spans="3:4" x14ac:dyDescent="0.25">
      <c r="C704" s="5"/>
      <c r="D704" s="5"/>
    </row>
    <row r="705" spans="3:4" x14ac:dyDescent="0.25">
      <c r="C705" s="5"/>
      <c r="D705" s="5"/>
    </row>
    <row r="706" spans="3:4" x14ac:dyDescent="0.25">
      <c r="C706" s="5"/>
      <c r="D706" s="5"/>
    </row>
    <row r="707" spans="3:4" x14ac:dyDescent="0.25">
      <c r="C707" s="5"/>
      <c r="D707" s="5"/>
    </row>
    <row r="708" spans="3:4" x14ac:dyDescent="0.25">
      <c r="C708" s="5"/>
      <c r="D708" s="5"/>
    </row>
    <row r="709" spans="3:4" x14ac:dyDescent="0.25">
      <c r="C709" s="5"/>
      <c r="D709" s="5"/>
    </row>
    <row r="710" spans="3:4" x14ac:dyDescent="0.25">
      <c r="C710" s="5"/>
      <c r="D710" s="5"/>
    </row>
    <row r="711" spans="3:4" x14ac:dyDescent="0.25">
      <c r="C711" s="5"/>
      <c r="D711" s="5"/>
    </row>
    <row r="712" spans="3:4" x14ac:dyDescent="0.25">
      <c r="C712" s="5"/>
      <c r="D712" s="5"/>
    </row>
    <row r="713" spans="3:4" x14ac:dyDescent="0.25">
      <c r="C713" s="5"/>
      <c r="D713" s="5"/>
    </row>
    <row r="714" spans="3:4" x14ac:dyDescent="0.25">
      <c r="C714" s="5"/>
      <c r="D714" s="5"/>
    </row>
    <row r="715" spans="3:4" x14ac:dyDescent="0.25">
      <c r="C715" s="5"/>
      <c r="D715" s="5"/>
    </row>
    <row r="716" spans="3:4" x14ac:dyDescent="0.25">
      <c r="C716" s="5"/>
      <c r="D716" s="5"/>
    </row>
    <row r="717" spans="3:4" x14ac:dyDescent="0.25">
      <c r="C717" s="5"/>
      <c r="D717" s="5"/>
    </row>
    <row r="718" spans="3:4" x14ac:dyDescent="0.25">
      <c r="C718" s="5"/>
      <c r="D718" s="5"/>
    </row>
    <row r="719" spans="3:4" x14ac:dyDescent="0.25">
      <c r="C719" s="5"/>
      <c r="D719" s="5"/>
    </row>
    <row r="720" spans="3:4" x14ac:dyDescent="0.25">
      <c r="C720" s="5"/>
      <c r="D720" s="5"/>
    </row>
    <row r="721" spans="3:4" x14ac:dyDescent="0.25">
      <c r="C721" s="5"/>
      <c r="D721" s="5"/>
    </row>
    <row r="722" spans="3:4" x14ac:dyDescent="0.25">
      <c r="C722" s="5"/>
      <c r="D722" s="5"/>
    </row>
    <row r="723" spans="3:4" x14ac:dyDescent="0.25">
      <c r="C723" s="5"/>
      <c r="D723" s="5"/>
    </row>
    <row r="724" spans="3:4" x14ac:dyDescent="0.25">
      <c r="C724" s="5"/>
      <c r="D724" s="5"/>
    </row>
  </sheetData>
  <mergeCells count="6">
    <mergeCell ref="C3:D3"/>
    <mergeCell ref="C4:D4"/>
    <mergeCell ref="C5:D5"/>
    <mergeCell ref="C6:D6"/>
    <mergeCell ref="C8:D8"/>
    <mergeCell ref="C7:D7"/>
  </mergeCells>
  <hyperlinks>
    <hyperlink ref="D10" location="'Cuadro 1'!A1" display="Producto Interno Bruto en la República, según categoría de actividad económica:  Años 1996 - 2021"/>
    <hyperlink ref="D11" location="'Cuadro 2'!A1" display="Variación porcentual anual del Producto Interno Bruto en la República, según categoría de actividad económica:  Años 1996 - 2021"/>
    <hyperlink ref="D13" location="'Cuadro 4'!A1" display="Producto Interno Bruto y su variación porcentual en la República, según el enfoque del gasto, corrientes:  Años 1996 - 2022"/>
    <hyperlink ref="D12" location="'Cuadro 3'!A1" display="Índice de volumen, según categoría de actividad económica, corrientes:  Años 1996 - 2018"/>
    <hyperlink ref="C10:D10" location="'Cuadro 1'!A1" display="'Cuadro 1'!A1"/>
    <hyperlink ref="C11:D11" location="'Cuadro 2'!A1" display="'Cuadro 2'!A1"/>
    <hyperlink ref="C12:D12" location="'Cuadro 3'!A1" display="'Cuadro 3'!A1"/>
    <hyperlink ref="C13:D13" location="'Cuadro 4'!A1" display="'Cuadro 4'!A1"/>
    <hyperlink ref="C14:D14" location="'Cuadro 5'!A1" display="'Cuadro 5'!A1"/>
    <hyperlink ref="D15" location="Tabla!A1" display="Tabla de datos"/>
    <hyperlink ref="D16" location="Diccionario!A1" display="Diccionario de datos"/>
  </hyperlinks>
  <printOptions horizontalCentered="1"/>
  <pageMargins left="0.70866141732283472" right="0.70866141732283472" top="0.74803149606299213" bottom="0.74803149606299213" header="0.31496062992125984" footer="0.31496062992125984"/>
  <pageSetup scale="48" orientation="portrait" r:id="rId1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1"/>
  <sheetViews>
    <sheetView showGridLines="0" zoomScale="90" zoomScaleNormal="90" zoomScaleSheetLayoutView="90" workbookViewId="0">
      <pane xSplit="2" ySplit="6" topLeftCell="K7" activePane="bottomRight" state="frozen"/>
      <selection pane="topRight" activeCell="C1" sqref="C1"/>
      <selection pane="bottomLeft" activeCell="A10" sqref="A10"/>
      <selection pane="bottomRight"/>
    </sheetView>
  </sheetViews>
  <sheetFormatPr baseColWidth="10" defaultColWidth="11.5703125" defaultRowHeight="12.75" x14ac:dyDescent="0.2"/>
  <cols>
    <col min="1" max="1" width="12.5703125" style="7" customWidth="1"/>
    <col min="2" max="2" width="60.7109375" style="7" customWidth="1"/>
    <col min="3" max="31" width="10.42578125" style="7" customWidth="1"/>
    <col min="32" max="16384" width="11.5703125" style="7"/>
  </cols>
  <sheetData>
    <row r="1" spans="1:31" s="6" customFormat="1" ht="16.7" customHeight="1" x14ac:dyDescent="0.2">
      <c r="A1" s="66" t="s">
        <v>77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</row>
    <row r="2" spans="1:31" s="6" customFormat="1" ht="16.7" customHeight="1" x14ac:dyDescent="0.2">
      <c r="A2" s="67" t="s">
        <v>78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3" spans="1:31" s="6" customFormat="1" ht="16.7" customHeight="1" x14ac:dyDescent="0.2">
      <c r="A3" s="66" t="s">
        <v>105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70" t="s">
        <v>81</v>
      </c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</row>
    <row r="4" spans="1:31" s="6" customFormat="1" ht="16.7" customHeight="1" thickBo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31" ht="34.700000000000003" customHeight="1" thickTop="1" x14ac:dyDescent="0.2">
      <c r="A5" s="119" t="s">
        <v>4</v>
      </c>
      <c r="B5" s="121" t="s">
        <v>5</v>
      </c>
      <c r="C5" s="121" t="s">
        <v>75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3"/>
      <c r="AE5" s="123"/>
    </row>
    <row r="6" spans="1:31" ht="34.700000000000003" customHeight="1" thickBot="1" x14ac:dyDescent="0.25">
      <c r="A6" s="120"/>
      <c r="B6" s="122"/>
      <c r="C6" s="68">
        <v>1996</v>
      </c>
      <c r="D6" s="68">
        <v>1997</v>
      </c>
      <c r="E6" s="68">
        <v>1998</v>
      </c>
      <c r="F6" s="68">
        <v>1999</v>
      </c>
      <c r="G6" s="68">
        <v>2000</v>
      </c>
      <c r="H6" s="68">
        <v>2001</v>
      </c>
      <c r="I6" s="68">
        <v>2002</v>
      </c>
      <c r="J6" s="68">
        <v>2003</v>
      </c>
      <c r="K6" s="68">
        <v>2004</v>
      </c>
      <c r="L6" s="68">
        <v>2005</v>
      </c>
      <c r="M6" s="68">
        <v>2006</v>
      </c>
      <c r="N6" s="68">
        <v>2007</v>
      </c>
      <c r="O6" s="68">
        <v>2008</v>
      </c>
      <c r="P6" s="68">
        <v>2009</v>
      </c>
      <c r="Q6" s="68">
        <v>2010</v>
      </c>
      <c r="R6" s="68">
        <v>2011</v>
      </c>
      <c r="S6" s="68">
        <v>2012</v>
      </c>
      <c r="T6" s="68">
        <v>2013</v>
      </c>
      <c r="U6" s="68">
        <v>2014</v>
      </c>
      <c r="V6" s="68">
        <v>2015</v>
      </c>
      <c r="W6" s="68">
        <v>2016</v>
      </c>
      <c r="X6" s="68">
        <v>2017</v>
      </c>
      <c r="Y6" s="68">
        <v>2018</v>
      </c>
      <c r="Z6" s="68">
        <v>2019</v>
      </c>
      <c r="AA6" s="68">
        <v>2020</v>
      </c>
      <c r="AB6" s="68">
        <v>2021</v>
      </c>
      <c r="AC6" s="68">
        <v>2022</v>
      </c>
      <c r="AD6" s="69" t="s">
        <v>80</v>
      </c>
      <c r="AE6" s="69" t="s">
        <v>102</v>
      </c>
    </row>
    <row r="7" spans="1:31" s="8" customFormat="1" ht="34.700000000000003" customHeight="1" thickTop="1" x14ac:dyDescent="0.2">
      <c r="A7" s="10" t="s">
        <v>6</v>
      </c>
      <c r="B7" s="47" t="s">
        <v>7</v>
      </c>
      <c r="C7" s="18">
        <f>SUMIFS(Tabla!$F:$F,Tabla!$A:$A,C$6,Tabla!$B:$B,"B001",Tabla!$D:$D,$A7,Tabla!$G:$G,"C")</f>
        <v>631.15259222760108</v>
      </c>
      <c r="D7" s="18">
        <f>SUMIFS(Tabla!$F:$F,Tabla!$A:$A,D$6,Tabla!$B:$B,"B001",Tabla!$D:$D,$A7,Tabla!$G:$G,"C")</f>
        <v>668.60023959975388</v>
      </c>
      <c r="E7" s="18">
        <f>SUMIFS(Tabla!$F:$F,Tabla!$A:$A,E$6,Tabla!$B:$B,"B001",Tabla!$D:$D,$A7,Tabla!$G:$G,"C")</f>
        <v>734.10176286245405</v>
      </c>
      <c r="F7" s="18">
        <f>SUMIFS(Tabla!$F:$F,Tabla!$A:$A,F$6,Tabla!$B:$B,"B001",Tabla!$D:$D,$A7,Tabla!$G:$G,"C")</f>
        <v>714.86128225528728</v>
      </c>
      <c r="G7" s="18">
        <f>SUMIFS(Tabla!$F:$F,Tabla!$A:$A,G$6,Tabla!$B:$B,"B001",Tabla!$D:$D,$A7,Tabla!$G:$G,"C")</f>
        <v>755.34153579670237</v>
      </c>
      <c r="H7" s="18">
        <f>SUMIFS(Tabla!$F:$F,Tabla!$A:$A,H$6,Tabla!$B:$B,"B001",Tabla!$D:$D,$A7,Tabla!$G:$G,"C")</f>
        <v>820.36033755424455</v>
      </c>
      <c r="I7" s="18">
        <f>SUMIFS(Tabla!$F:$F,Tabla!$A:$A,I$6,Tabla!$B:$B,"B001",Tabla!$D:$D,$A7,Tabla!$G:$G,"C")</f>
        <v>846.75209775896258</v>
      </c>
      <c r="J7" s="18">
        <f>SUMIFS(Tabla!$F:$F,Tabla!$A:$A,J$6,Tabla!$B:$B,"B001",Tabla!$D:$D,$A7,Tabla!$G:$G,"C")</f>
        <v>914.04208884105856</v>
      </c>
      <c r="K7" s="18">
        <f>SUMIFS(Tabla!$F:$F,Tabla!$A:$A,K$6,Tabla!$B:$B,"B001",Tabla!$D:$D,$A7,Tabla!$G:$G,"C")</f>
        <v>937.25518611083601</v>
      </c>
      <c r="L7" s="18">
        <f>SUMIFS(Tabla!$F:$F,Tabla!$A:$A,L$6,Tabla!$B:$B,"B001",Tabla!$D:$D,$A7,Tabla!$G:$G,"C")</f>
        <v>951.45109138152463</v>
      </c>
      <c r="M7" s="18">
        <f>SUMIFS(Tabla!$F:$F,Tabla!$A:$A,M$6,Tabla!$B:$B,"B001",Tabla!$D:$D,$A7,Tabla!$G:$G,"C")</f>
        <v>987.43669559998318</v>
      </c>
      <c r="N7" s="18">
        <f>SUMIFS(Tabla!$F:$F,Tabla!$A:$A,N$6,Tabla!$B:$B,"B001",Tabla!$D:$D,$A7,Tabla!$G:$G,"C")</f>
        <v>1032.1533067475043</v>
      </c>
      <c r="O7" s="18">
        <f>SUMIFS(Tabla!$F:$F,Tabla!$A:$A,O$6,Tabla!$B:$B,"B001",Tabla!$D:$D,$A7,Tabla!$G:$G,"C")</f>
        <v>1143.1150732105989</v>
      </c>
      <c r="P7" s="18">
        <f>SUMIFS(Tabla!$F:$F,Tabla!$A:$A,P$6,Tabla!$B:$B,"B001",Tabla!$D:$D,$A7,Tabla!$G:$G,"C")</f>
        <v>1051.3586882127581</v>
      </c>
      <c r="Q7" s="18">
        <f>SUMIFS(Tabla!$F:$F,Tabla!$A:$A,Q$6,Tabla!$B:$B,"B001",Tabla!$D:$D,$A7,Tabla!$G:$G,"C")</f>
        <v>1099.2004732924859</v>
      </c>
      <c r="R7" s="18">
        <f>SUMIFS(Tabla!$F:$F,Tabla!$A:$A,R$6,Tabla!$B:$B,"B001",Tabla!$D:$D,$A7,Tabla!$G:$G,"C")</f>
        <v>1170.2810870835817</v>
      </c>
      <c r="S7" s="18">
        <f>SUMIFS(Tabla!$F:$F,Tabla!$A:$A,S$6,Tabla!$B:$B,"B001",Tabla!$D:$D,$A7,Tabla!$G:$G,"C")</f>
        <v>1301.4284984734563</v>
      </c>
      <c r="T7" s="18">
        <f>SUMIFS(Tabla!$F:$F,Tabla!$A:$A,T$6,Tabla!$B:$B,"B001",Tabla!$D:$D,$A7,Tabla!$G:$G,"C")</f>
        <v>1433.8144616543905</v>
      </c>
      <c r="U7" s="18">
        <f>SUMIFS(Tabla!$F:$F,Tabla!$A:$A,U$6,Tabla!$B:$B,"B001",Tabla!$D:$D,$A7,Tabla!$G:$G,"C")</f>
        <v>1535.9617523580662</v>
      </c>
      <c r="V7" s="18">
        <f>SUMIFS(Tabla!$F:$F,Tabla!$A:$A,V$6,Tabla!$B:$B,"B001",Tabla!$D:$D,$A7,Tabla!$G:$G,"C")</f>
        <v>1644.9363320971274</v>
      </c>
      <c r="W7" s="18">
        <f>SUMIFS(Tabla!$F:$F,Tabla!$A:$A,W$6,Tabla!$B:$B,"B001",Tabla!$D:$D,$A7,Tabla!$G:$G,"C")</f>
        <v>1661.6781495372891</v>
      </c>
      <c r="X7" s="18">
        <f>SUMIFS(Tabla!$F:$F,Tabla!$A:$A,X$6,Tabla!$B:$B,"B001",Tabla!$D:$D,$A7,Tabla!$G:$G,"C")</f>
        <v>1654.9081713925927</v>
      </c>
      <c r="Y7" s="19">
        <f>SUMIFS(Tabla!$F:$F,Tabla!$A:$A,Y$6,Tabla!$B:$B,"B001",Tabla!$D:$D,$A7,Tabla!$G:$G,"C")</f>
        <v>1646.6831965358554</v>
      </c>
      <c r="Z7" s="18">
        <f>SUMIFS(Tabla!$F:$F,Tabla!$A:$A,Z$6,Tabla!$B:$B,"B001",Tabla!$D:$D,$A7,Tabla!$G:$G,"C")</f>
        <v>1713.1305941234662</v>
      </c>
      <c r="AA7" s="18">
        <f>SUMIFS(Tabla!$F:$F,Tabla!$A:$A,AA$6,Tabla!$B:$B,"B001",Tabla!$D:$D,$A7,Tabla!$G:$G,"C")</f>
        <v>1748.4211836493168</v>
      </c>
      <c r="AB7" s="19">
        <f>SUMIFS(Tabla!$F:$F,Tabla!$A:$A,AB$6,Tabla!$B:$B,"B001",Tabla!$D:$D,$A7,Tabla!$G:$G,"C")</f>
        <v>1889.0482061937637</v>
      </c>
      <c r="AC7" s="19">
        <f>SUMIFS(Tabla!$F:$F,Tabla!$A:$A,AC$6,Tabla!$B:$B,"B001",Tabla!$D:$D,$A7,Tabla!$G:$G,"C")</f>
        <v>1991.2939610353078</v>
      </c>
      <c r="AD7" s="19">
        <f>SUMIFS(Tabla!$F:$F,Tabla!$A:$A,AD$6,Tabla!$B:$B,"B001",Tabla!$D:$D,$A7,Tabla!$G:$G,"C")</f>
        <v>2092.1818044608281</v>
      </c>
      <c r="AE7" s="19">
        <f>SUMIFS(Tabla!$F:$F,Tabla!$A:$A,AE$6,Tabla!$B:$B,"B001",Tabla!$D:$D,$A7,Tabla!$G:$G,"C")</f>
        <v>2320.6943925623664</v>
      </c>
    </row>
    <row r="8" spans="1:31" s="8" customFormat="1" ht="24.75" customHeight="1" x14ac:dyDescent="0.2">
      <c r="A8" s="16" t="s">
        <v>8</v>
      </c>
      <c r="B8" s="47" t="s">
        <v>9</v>
      </c>
      <c r="C8" s="18">
        <f>SUMIFS(Tabla!$F:$F,Tabla!$A:$A,C$6,Tabla!$B:$B,"B001",Tabla!$D:$D,$A8,Tabla!$G:$G,"C")</f>
        <v>30.874988363003283</v>
      </c>
      <c r="D8" s="18">
        <f>SUMIFS(Tabla!$F:$F,Tabla!$A:$A,D$6,Tabla!$B:$B,"B001",Tabla!$D:$D,$A8,Tabla!$G:$G,"C")</f>
        <v>53.162720896044597</v>
      </c>
      <c r="E8" s="18">
        <f>SUMIFS(Tabla!$F:$F,Tabla!$A:$A,E$6,Tabla!$B:$B,"B001",Tabla!$D:$D,$A8,Tabla!$G:$G,"C")</f>
        <v>64.589405333058437</v>
      </c>
      <c r="F8" s="18">
        <f>SUMIFS(Tabla!$F:$F,Tabla!$A:$A,F$6,Tabla!$B:$B,"B001",Tabla!$D:$D,$A8,Tabla!$G:$G,"C")</f>
        <v>77.088454774308047</v>
      </c>
      <c r="G8" s="18">
        <f>SUMIFS(Tabla!$F:$F,Tabla!$A:$A,G$6,Tabla!$B:$B,"B001",Tabla!$D:$D,$A8,Tabla!$G:$G,"C")</f>
        <v>66.34987974152375</v>
      </c>
      <c r="H8" s="18">
        <f>SUMIFS(Tabla!$F:$F,Tabla!$A:$A,H$6,Tabla!$B:$B,"B001",Tabla!$D:$D,$A8,Tabla!$G:$G,"C")</f>
        <v>61.728070690762685</v>
      </c>
      <c r="I8" s="18">
        <f>SUMIFS(Tabla!$F:$F,Tabla!$A:$A,I$6,Tabla!$B:$B,"B001",Tabla!$D:$D,$A8,Tabla!$G:$G,"C")</f>
        <v>69.506233341198339</v>
      </c>
      <c r="J8" s="18">
        <f>SUMIFS(Tabla!$F:$F,Tabla!$A:$A,J$6,Tabla!$B:$B,"B001",Tabla!$D:$D,$A8,Tabla!$G:$G,"C")</f>
        <v>94.603584346045309</v>
      </c>
      <c r="K8" s="18">
        <f>SUMIFS(Tabla!$F:$F,Tabla!$A:$A,K$6,Tabla!$B:$B,"B001",Tabla!$D:$D,$A8,Tabla!$G:$G,"C")</f>
        <v>101.28659015908576</v>
      </c>
      <c r="L8" s="18">
        <f>SUMIFS(Tabla!$F:$F,Tabla!$A:$A,L$6,Tabla!$B:$B,"B001",Tabla!$D:$D,$A8,Tabla!$G:$G,"C")</f>
        <v>102.79905680209959</v>
      </c>
      <c r="M8" s="18">
        <f>SUMIFS(Tabla!$F:$F,Tabla!$A:$A,M$6,Tabla!$B:$B,"B001",Tabla!$D:$D,$A8,Tabla!$G:$G,"C")</f>
        <v>123.22577621084999</v>
      </c>
      <c r="N8" s="18">
        <f>SUMIFS(Tabla!$F:$F,Tabla!$A:$A,N$6,Tabla!$B:$B,"B001",Tabla!$D:$D,$A8,Tabla!$G:$G,"C")</f>
        <v>147.02976028857873</v>
      </c>
      <c r="O8" s="18">
        <f>SUMIFS(Tabla!$F:$F,Tabla!$A:$A,O$6,Tabla!$B:$B,"B001",Tabla!$D:$D,$A8,Tabla!$G:$G,"C")</f>
        <v>190.26847968806277</v>
      </c>
      <c r="P8" s="18">
        <f>SUMIFS(Tabla!$F:$F,Tabla!$A:$A,P$6,Tabla!$B:$B,"B001",Tabla!$D:$D,$A8,Tabla!$G:$G,"C")</f>
        <v>216.03788514496611</v>
      </c>
      <c r="Q8" s="18">
        <f>SUMIFS(Tabla!$F:$F,Tabla!$A:$A,Q$6,Tabla!$B:$B,"B001",Tabla!$D:$D,$A8,Tabla!$G:$G,"C")</f>
        <v>290.59769649604317</v>
      </c>
      <c r="R8" s="18">
        <f>SUMIFS(Tabla!$F:$F,Tabla!$A:$A,R$6,Tabla!$B:$B,"B001",Tabla!$D:$D,$A8,Tabla!$G:$G,"C")</f>
        <v>394.1233732337767</v>
      </c>
      <c r="S8" s="18">
        <f>SUMIFS(Tabla!$F:$F,Tabla!$A:$A,S$6,Tabla!$B:$B,"B001",Tabla!$D:$D,$A8,Tabla!$G:$G,"C")</f>
        <v>536.07580111305401</v>
      </c>
      <c r="T8" s="18">
        <f>SUMIFS(Tabla!$F:$F,Tabla!$A:$A,T$6,Tabla!$B:$B,"B001",Tabla!$D:$D,$A8,Tabla!$G:$G,"C")</f>
        <v>655.76606787869696</v>
      </c>
      <c r="U8" s="18">
        <f>SUMIFS(Tabla!$F:$F,Tabla!$A:$A,U$6,Tabla!$B:$B,"B001",Tabla!$D:$D,$A8,Tabla!$G:$G,"C")</f>
        <v>732.62710558851882</v>
      </c>
      <c r="V8" s="18">
        <f>SUMIFS(Tabla!$F:$F,Tabla!$A:$A,V$6,Tabla!$B:$B,"B001",Tabla!$D:$D,$A8,Tabla!$G:$G,"C")</f>
        <v>831.39831344556706</v>
      </c>
      <c r="W8" s="18">
        <f>SUMIFS(Tabla!$F:$F,Tabla!$A:$A,W$6,Tabla!$B:$B,"B001",Tabla!$D:$D,$A8,Tabla!$G:$G,"C")</f>
        <v>861.67900555327151</v>
      </c>
      <c r="X8" s="18">
        <f>SUMIFS(Tabla!$F:$F,Tabla!$A:$A,X$6,Tabla!$B:$B,"B001",Tabla!$D:$D,$A8,Tabla!$G:$G,"C")</f>
        <v>874.72004735724738</v>
      </c>
      <c r="Y8" s="19">
        <f>SUMIFS(Tabla!$F:$F,Tabla!$A:$A,Y$6,Tabla!$B:$B,"B001",Tabla!$D:$D,$A8,Tabla!$G:$G,"C")</f>
        <v>848.58902994086111</v>
      </c>
      <c r="Z8" s="18">
        <f>SUMIFS(Tabla!$F:$F,Tabla!$A:$A,Z$6,Tabla!$B:$B,"B001",Tabla!$D:$D,$A8,Tabla!$G:$G,"C")</f>
        <v>1052.4157904517917</v>
      </c>
      <c r="AA8" s="18">
        <f>SUMIFS(Tabla!$F:$F,Tabla!$A:$A,AA$6,Tabla!$B:$B,"B001",Tabla!$D:$D,$A8,Tabla!$G:$G,"C")</f>
        <v>1294.155121383885</v>
      </c>
      <c r="AB8" s="19">
        <f>SUMIFS(Tabla!$F:$F,Tabla!$A:$A,AB$6,Tabla!$B:$B,"B001",Tabla!$D:$D,$A8,Tabla!$G:$G,"C")</f>
        <v>2552.8698038716989</v>
      </c>
      <c r="AC8" s="19">
        <f>SUMIFS(Tabla!$F:$F,Tabla!$A:$A,AC$6,Tabla!$B:$B,"B001",Tabla!$D:$D,$A8,Tabla!$G:$G,"C")</f>
        <v>2712.9794265950818</v>
      </c>
      <c r="AD8" s="19">
        <f>SUMIFS(Tabla!$F:$F,Tabla!$A:$A,AD$6,Tabla!$B:$B,"B001",Tabla!$D:$D,$A8,Tabla!$G:$G,"C")</f>
        <v>2495.9108600624086</v>
      </c>
      <c r="AE8" s="19">
        <f>SUMIFS(Tabla!$F:$F,Tabla!$A:$A,AE$6,Tabla!$B:$B,"B001",Tabla!$D:$D,$A8,Tabla!$G:$G,"C")</f>
        <v>990.83481409095589</v>
      </c>
    </row>
    <row r="9" spans="1:31" s="8" customFormat="1" ht="24.75" customHeight="1" x14ac:dyDescent="0.2">
      <c r="A9" s="16" t="s">
        <v>10</v>
      </c>
      <c r="B9" s="47" t="s">
        <v>11</v>
      </c>
      <c r="C9" s="18">
        <f>SUMIFS(Tabla!$F:$F,Tabla!$A:$A,C$6,Tabla!$B:$B,"B001",Tabla!$D:$D,$A9,Tabla!$G:$G,"C")</f>
        <v>1094.7128309087561</v>
      </c>
      <c r="D9" s="18">
        <f>SUMIFS(Tabla!$F:$F,Tabla!$A:$A,D$6,Tabla!$B:$B,"B001",Tabla!$D:$D,$A9,Tabla!$G:$G,"C")</f>
        <v>1089.561262262539</v>
      </c>
      <c r="E9" s="18">
        <f>SUMIFS(Tabla!$F:$F,Tabla!$A:$A,E$6,Tabla!$B:$B,"B001",Tabla!$D:$D,$A9,Tabla!$G:$G,"C")</f>
        <v>1170.0995632655977</v>
      </c>
      <c r="F9" s="18">
        <f>SUMIFS(Tabla!$F:$F,Tabla!$A:$A,F$6,Tabla!$B:$B,"B001",Tabla!$D:$D,$A9,Tabla!$G:$G,"C")</f>
        <v>1227.6936506670127</v>
      </c>
      <c r="G9" s="18">
        <f>SUMIFS(Tabla!$F:$F,Tabla!$A:$A,G$6,Tabla!$B:$B,"B001",Tabla!$D:$D,$A9,Tabla!$G:$G,"C")</f>
        <v>1179.1650314275878</v>
      </c>
      <c r="H9" s="18">
        <f>SUMIFS(Tabla!$F:$F,Tabla!$A:$A,H$6,Tabla!$B:$B,"B001",Tabla!$D:$D,$A9,Tabla!$G:$G,"C")</f>
        <v>1130.9954274863378</v>
      </c>
      <c r="I9" s="18">
        <f>SUMIFS(Tabla!$F:$F,Tabla!$A:$A,I$6,Tabla!$B:$B,"B001",Tabla!$D:$D,$A9,Tabla!$G:$G,"C")</f>
        <v>1088.3646573361841</v>
      </c>
      <c r="J9" s="18">
        <f>SUMIFS(Tabla!$F:$F,Tabla!$A:$A,J$6,Tabla!$B:$B,"B001",Tabla!$D:$D,$A9,Tabla!$G:$G,"C")</f>
        <v>1105.1971392439775</v>
      </c>
      <c r="K9" s="18">
        <f>SUMIFS(Tabla!$F:$F,Tabla!$A:$A,K$6,Tabla!$B:$B,"B001",Tabla!$D:$D,$A9,Tabla!$G:$G,"C")</f>
        <v>1192.8324330119801</v>
      </c>
      <c r="L9" s="18">
        <f>SUMIFS(Tabla!$F:$F,Tabla!$A:$A,L$6,Tabla!$B:$B,"B001",Tabla!$D:$D,$A9,Tabla!$G:$G,"C")</f>
        <v>1276.7629436822012</v>
      </c>
      <c r="M9" s="18">
        <f>SUMIFS(Tabla!$F:$F,Tabla!$A:$A,M$6,Tabla!$B:$B,"B001",Tabla!$D:$D,$A9,Tabla!$G:$G,"C")</f>
        <v>1382.2597516424069</v>
      </c>
      <c r="N9" s="18">
        <f>SUMIFS(Tabla!$F:$F,Tabla!$A:$A,N$6,Tabla!$B:$B,"B001",Tabla!$D:$D,$A9,Tabla!$G:$G,"C")</f>
        <v>1524.1255761784739</v>
      </c>
      <c r="O9" s="18">
        <f>SUMIFS(Tabla!$F:$F,Tabla!$A:$A,O$6,Tabla!$B:$B,"B001",Tabla!$D:$D,$A9,Tabla!$G:$G,"C")</f>
        <v>1781.5469838792912</v>
      </c>
      <c r="P9" s="18">
        <f>SUMIFS(Tabla!$F:$F,Tabla!$A:$A,P$6,Tabla!$B:$B,"B001",Tabla!$D:$D,$A9,Tabla!$G:$G,"C")</f>
        <v>1980.5893980869575</v>
      </c>
      <c r="Q9" s="18">
        <f>SUMIFS(Tabla!$F:$F,Tabla!$A:$A,Q$6,Tabla!$B:$B,"B001",Tabla!$D:$D,$A9,Tabla!$G:$G,"C")</f>
        <v>2097.0602941919619</v>
      </c>
      <c r="R9" s="18">
        <f>SUMIFS(Tabla!$F:$F,Tabla!$A:$A,R$6,Tabla!$B:$B,"B001",Tabla!$D:$D,$A9,Tabla!$G:$G,"C")</f>
        <v>2209.3541797776347</v>
      </c>
      <c r="S9" s="18">
        <f>SUMIFS(Tabla!$F:$F,Tabla!$A:$A,S$6,Tabla!$B:$B,"B001",Tabla!$D:$D,$A9,Tabla!$G:$G,"C")</f>
        <v>2535.0195293055158</v>
      </c>
      <c r="T9" s="18">
        <f>SUMIFS(Tabla!$F:$F,Tabla!$A:$A,T$6,Tabla!$B:$B,"B001",Tabla!$D:$D,$A9,Tabla!$G:$G,"C")</f>
        <v>3046.3443189847931</v>
      </c>
      <c r="U9" s="18">
        <f>SUMIFS(Tabla!$F:$F,Tabla!$A:$A,U$6,Tabla!$B:$B,"B001",Tabla!$D:$D,$A9,Tabla!$G:$G,"C")</f>
        <v>3326.2467810881849</v>
      </c>
      <c r="V9" s="18">
        <f>SUMIFS(Tabla!$F:$F,Tabla!$A:$A,V$6,Tabla!$B:$B,"B001",Tabla!$D:$D,$A9,Tabla!$G:$G,"C")</f>
        <v>3491.1386504001798</v>
      </c>
      <c r="W9" s="18">
        <f>SUMIFS(Tabla!$F:$F,Tabla!$A:$A,W$6,Tabla!$B:$B,"B001",Tabla!$D:$D,$A9,Tabla!$G:$G,"C")</f>
        <v>3615.6777350888951</v>
      </c>
      <c r="X9" s="18">
        <f>SUMIFS(Tabla!$F:$F,Tabla!$A:$A,X$6,Tabla!$B:$B,"B001",Tabla!$D:$D,$A9,Tabla!$G:$G,"C")</f>
        <v>3814.8373594493564</v>
      </c>
      <c r="Y9" s="53">
        <f>SUMIFS(Tabla!$F:$F,Tabla!$A:$A,Y$6,Tabla!$B:$B,"B001",Tabla!$D:$D,$A9,Tabla!$G:$G,"C")</f>
        <v>3868.1527893538091</v>
      </c>
      <c r="Z9" s="54">
        <f>SUMIFS(Tabla!$F:$F,Tabla!$A:$A,Z$6,Tabla!$B:$B,"B001",Tabla!$D:$D,$A9,Tabla!$G:$G,"C")</f>
        <v>3960.357457525206</v>
      </c>
      <c r="AA9" s="54">
        <f>SUMIFS(Tabla!$F:$F,Tabla!$A:$A,AA$6,Tabla!$B:$B,"B001",Tabla!$D:$D,$A9,Tabla!$G:$G,"C")</f>
        <v>3234.1570484081358</v>
      </c>
      <c r="AB9" s="53">
        <f>SUMIFS(Tabla!$F:$F,Tabla!$A:$A,AB$6,Tabla!$B:$B,"B001",Tabla!$D:$D,$A9,Tabla!$G:$G,"C")</f>
        <v>3560.754132145591</v>
      </c>
      <c r="AC9" s="53">
        <f>SUMIFS(Tabla!$F:$F,Tabla!$A:$A,AC$6,Tabla!$B:$B,"B001",Tabla!$D:$D,$A9,Tabla!$G:$G,"C")</f>
        <v>3883.359148158831</v>
      </c>
      <c r="AD9" s="53">
        <f>SUMIFS(Tabla!$F:$F,Tabla!$A:$A,AD$6,Tabla!$B:$B,"B001",Tabla!$D:$D,$A9,Tabla!$G:$G,"C")</f>
        <v>4149.5170052478952</v>
      </c>
      <c r="AE9" s="53">
        <f>SUMIFS(Tabla!$F:$F,Tabla!$A:$A,AE$6,Tabla!$B:$B,"B001",Tabla!$D:$D,$A9,Tabla!$G:$G,"C")</f>
        <v>4272.2643687997197</v>
      </c>
    </row>
    <row r="10" spans="1:31" s="8" customFormat="1" ht="24.75" customHeight="1" x14ac:dyDescent="0.2">
      <c r="A10" s="16" t="s">
        <v>12</v>
      </c>
      <c r="B10" s="47" t="s">
        <v>13</v>
      </c>
      <c r="C10" s="18">
        <f>SUMIFS(Tabla!$F:$F,Tabla!$A:$A,C$6,Tabla!$B:$B,"B001",Tabla!$D:$D,$A10,Tabla!$G:$G,"C")</f>
        <v>235.1789026785506</v>
      </c>
      <c r="D10" s="18">
        <f>SUMIFS(Tabla!$F:$F,Tabla!$A:$A,D$6,Tabla!$B:$B,"B001",Tabla!$D:$D,$A10,Tabla!$G:$G,"C")</f>
        <v>253.37075038875332</v>
      </c>
      <c r="E10" s="18">
        <f>SUMIFS(Tabla!$F:$F,Tabla!$A:$A,E$6,Tabla!$B:$B,"B001",Tabla!$D:$D,$A10,Tabla!$G:$G,"C")</f>
        <v>257.59754001029148</v>
      </c>
      <c r="F10" s="18">
        <f>SUMIFS(Tabla!$F:$F,Tabla!$A:$A,F$6,Tabla!$B:$B,"B001",Tabla!$D:$D,$A10,Tabla!$G:$G,"C")</f>
        <v>283.76153670112336</v>
      </c>
      <c r="G10" s="18">
        <f>SUMIFS(Tabla!$F:$F,Tabla!$A:$A,G$6,Tabla!$B:$B,"B001",Tabla!$D:$D,$A10,Tabla!$G:$G,"C")</f>
        <v>285.56558434033917</v>
      </c>
      <c r="H10" s="18">
        <f>SUMIFS(Tabla!$F:$F,Tabla!$A:$A,H$6,Tabla!$B:$B,"B001",Tabla!$D:$D,$A10,Tabla!$G:$G,"C")</f>
        <v>278.82189336607507</v>
      </c>
      <c r="I10" s="18">
        <f>SUMIFS(Tabla!$F:$F,Tabla!$A:$A,I$6,Tabla!$B:$B,"B001",Tabla!$D:$D,$A10,Tabla!$G:$G,"C")</f>
        <v>311.5180474861728</v>
      </c>
      <c r="J10" s="18">
        <f>SUMIFS(Tabla!$F:$F,Tabla!$A:$A,J$6,Tabla!$B:$B,"B001",Tabla!$D:$D,$A10,Tabla!$G:$G,"C")</f>
        <v>330.12530738431082</v>
      </c>
      <c r="K10" s="18">
        <f>SUMIFS(Tabla!$F:$F,Tabla!$A:$A,K$6,Tabla!$B:$B,"B001",Tabla!$D:$D,$A10,Tabla!$G:$G,"C")</f>
        <v>401.6749811333583</v>
      </c>
      <c r="L10" s="18">
        <f>SUMIFS(Tabla!$F:$F,Tabla!$A:$A,L$6,Tabla!$B:$B,"B001",Tabla!$D:$D,$A10,Tabla!$G:$G,"C")</f>
        <v>501.03610315700951</v>
      </c>
      <c r="M10" s="18">
        <f>SUMIFS(Tabla!$F:$F,Tabla!$A:$A,M$6,Tabla!$B:$B,"B001",Tabla!$D:$D,$A10,Tabla!$G:$G,"C")</f>
        <v>488.62311323780472</v>
      </c>
      <c r="N10" s="18">
        <f>SUMIFS(Tabla!$F:$F,Tabla!$A:$A,N$6,Tabla!$B:$B,"B001",Tabla!$D:$D,$A10,Tabla!$G:$G,"C")</f>
        <v>520.64890277135567</v>
      </c>
      <c r="O10" s="18">
        <f>SUMIFS(Tabla!$F:$F,Tabla!$A:$A,O$6,Tabla!$B:$B,"B001",Tabla!$D:$D,$A10,Tabla!$G:$G,"C")</f>
        <v>724.78729687385965</v>
      </c>
      <c r="P10" s="18">
        <f>SUMIFS(Tabla!$F:$F,Tabla!$A:$A,P$6,Tabla!$B:$B,"B001",Tabla!$D:$D,$A10,Tabla!$G:$G,"C")</f>
        <v>584.14688456819874</v>
      </c>
      <c r="Q10" s="18">
        <f>SUMIFS(Tabla!$F:$F,Tabla!$A:$A,Q$6,Tabla!$B:$B,"B001",Tabla!$D:$D,$A10,Tabla!$G:$G,"C")</f>
        <v>622.52497471415734</v>
      </c>
      <c r="R10" s="18">
        <f>SUMIFS(Tabla!$F:$F,Tabla!$A:$A,R$6,Tabla!$B:$B,"B001",Tabla!$D:$D,$A10,Tabla!$G:$G,"C")</f>
        <v>913.14219747484765</v>
      </c>
      <c r="S10" s="18">
        <f>SUMIFS(Tabla!$F:$F,Tabla!$A:$A,S$6,Tabla!$B:$B,"B001",Tabla!$D:$D,$A10,Tabla!$G:$G,"C")</f>
        <v>950.32471349899618</v>
      </c>
      <c r="T10" s="18">
        <f>SUMIFS(Tabla!$F:$F,Tabla!$A:$A,T$6,Tabla!$B:$B,"B001",Tabla!$D:$D,$A10,Tabla!$G:$G,"C")</f>
        <v>982.90596976865504</v>
      </c>
      <c r="U10" s="18">
        <f>SUMIFS(Tabla!$F:$F,Tabla!$A:$A,U$6,Tabla!$B:$B,"B001",Tabla!$D:$D,$A10,Tabla!$G:$G,"C")</f>
        <v>841.96169713645145</v>
      </c>
      <c r="V10" s="18">
        <f>SUMIFS(Tabla!$F:$F,Tabla!$A:$A,V$6,Tabla!$B:$B,"B001",Tabla!$D:$D,$A10,Tabla!$G:$G,"C")</f>
        <v>872.98906773829492</v>
      </c>
      <c r="W10" s="18">
        <f>SUMIFS(Tabla!$F:$F,Tabla!$A:$A,W$6,Tabla!$B:$B,"B001",Tabla!$D:$D,$A10,Tabla!$G:$G,"C")</f>
        <v>1030.8495501574903</v>
      </c>
      <c r="X10" s="18">
        <f>SUMIFS(Tabla!$F:$F,Tabla!$A:$A,X$6,Tabla!$B:$B,"B001",Tabla!$D:$D,$A10,Tabla!$G:$G,"C")</f>
        <v>1144.6511768612725</v>
      </c>
      <c r="Y10" s="53">
        <f>SUMIFS(Tabla!$F:$F,Tabla!$A:$A,Y$6,Tabla!$B:$B,"B001",Tabla!$D:$D,$A10,Tabla!$G:$G,"C")</f>
        <v>1222.9358262750193</v>
      </c>
      <c r="Z10" s="54">
        <f>SUMIFS(Tabla!$F:$F,Tabla!$A:$A,Z$6,Tabla!$B:$B,"B001",Tabla!$D:$D,$A10,Tabla!$G:$G,"C")</f>
        <v>1275.2061175348877</v>
      </c>
      <c r="AA10" s="54">
        <f>SUMIFS(Tabla!$F:$F,Tabla!$A:$A,AA$6,Tabla!$B:$B,"B001",Tabla!$D:$D,$A10,Tabla!$G:$G,"C")</f>
        <v>1267.0301448641658</v>
      </c>
      <c r="AB10" s="53">
        <f>SUMIFS(Tabla!$F:$F,Tabla!$A:$A,AB$6,Tabla!$B:$B,"B001",Tabla!$D:$D,$A10,Tabla!$G:$G,"C")</f>
        <v>1344.8922296975459</v>
      </c>
      <c r="AC10" s="53">
        <f>SUMIFS(Tabla!$F:$F,Tabla!$A:$A,AC$6,Tabla!$B:$B,"B001",Tabla!$D:$D,$A10,Tabla!$G:$G,"C")</f>
        <v>1486.0380652246522</v>
      </c>
      <c r="AD10" s="53">
        <f>SUMIFS(Tabla!$F:$F,Tabla!$A:$A,AD$6,Tabla!$B:$B,"B001",Tabla!$D:$D,$A10,Tabla!$G:$G,"C")</f>
        <v>1690.6258000213111</v>
      </c>
      <c r="AE10" s="53">
        <f>SUMIFS(Tabla!$F:$F,Tabla!$A:$A,AE$6,Tabla!$B:$B,"B001",Tabla!$D:$D,$A10,Tabla!$G:$G,"C")</f>
        <v>1800.4306260432297</v>
      </c>
    </row>
    <row r="11" spans="1:31" s="8" customFormat="1" ht="34.700000000000003" customHeight="1" x14ac:dyDescent="0.2">
      <c r="A11" s="10" t="s">
        <v>14</v>
      </c>
      <c r="B11" s="47" t="s">
        <v>15</v>
      </c>
      <c r="C11" s="18">
        <f>SUMIFS(Tabla!$F:$F,Tabla!$A:$A,C$6,Tabla!$B:$B,"B001",Tabla!$D:$D,$A11,Tabla!$G:$G,"C")</f>
        <v>57.593102295632008</v>
      </c>
      <c r="D11" s="18">
        <f>SUMIFS(Tabla!$F:$F,Tabla!$A:$A,D$6,Tabla!$B:$B,"B001",Tabla!$D:$D,$A11,Tabla!$G:$G,"C")</f>
        <v>68.985036125990035</v>
      </c>
      <c r="E11" s="18">
        <f>SUMIFS(Tabla!$F:$F,Tabla!$A:$A,E$6,Tabla!$B:$B,"B001",Tabla!$D:$D,$A11,Tabla!$G:$G,"C")</f>
        <v>66.393284242172385</v>
      </c>
      <c r="F11" s="18">
        <f>SUMIFS(Tabla!$F:$F,Tabla!$A:$A,F$6,Tabla!$B:$B,"B001",Tabla!$D:$D,$A11,Tabla!$G:$G,"C")</f>
        <v>70.199838317005472</v>
      </c>
      <c r="G11" s="18">
        <f>SUMIFS(Tabla!$F:$F,Tabla!$A:$A,G$6,Tabla!$B:$B,"B001",Tabla!$D:$D,$A11,Tabla!$G:$G,"C")</f>
        <v>71.183518603875413</v>
      </c>
      <c r="H11" s="18">
        <f>SUMIFS(Tabla!$F:$F,Tabla!$A:$A,H$6,Tabla!$B:$B,"B001",Tabla!$D:$D,$A11,Tabla!$G:$G,"C")</f>
        <v>69.010199564597926</v>
      </c>
      <c r="I11" s="18">
        <f>SUMIFS(Tabla!$F:$F,Tabla!$A:$A,I$6,Tabla!$B:$B,"B001",Tabla!$D:$D,$A11,Tabla!$G:$G,"C")</f>
        <v>72.853051751791639</v>
      </c>
      <c r="J11" s="18">
        <f>SUMIFS(Tabla!$F:$F,Tabla!$A:$A,J$6,Tabla!$B:$B,"B001",Tabla!$D:$D,$A11,Tabla!$G:$G,"C")</f>
        <v>70.744313456894034</v>
      </c>
      <c r="K11" s="18">
        <f>SUMIFS(Tabla!$F:$F,Tabla!$A:$A,K$6,Tabla!$B:$B,"B001",Tabla!$D:$D,$A11,Tabla!$G:$G,"C")</f>
        <v>70.45177425200977</v>
      </c>
      <c r="L11" s="18">
        <f>SUMIFS(Tabla!$F:$F,Tabla!$A:$A,L$6,Tabla!$B:$B,"B001",Tabla!$D:$D,$A11,Tabla!$G:$G,"C")</f>
        <v>69.965477193252198</v>
      </c>
      <c r="M11" s="18">
        <f>SUMIFS(Tabla!$F:$F,Tabla!$A:$A,M$6,Tabla!$B:$B,"B001",Tabla!$D:$D,$A11,Tabla!$G:$G,"C")</f>
        <v>78.757635767971365</v>
      </c>
      <c r="N11" s="18">
        <f>SUMIFS(Tabla!$F:$F,Tabla!$A:$A,N$6,Tabla!$B:$B,"B001",Tabla!$D:$D,$A11,Tabla!$G:$G,"C")</f>
        <v>87.322840888279842</v>
      </c>
      <c r="O11" s="18">
        <f>SUMIFS(Tabla!$F:$F,Tabla!$A:$A,O$6,Tabla!$B:$B,"B001",Tabla!$D:$D,$A11,Tabla!$G:$G,"C")</f>
        <v>81.512621039969559</v>
      </c>
      <c r="P11" s="18">
        <f>SUMIFS(Tabla!$F:$F,Tabla!$A:$A,P$6,Tabla!$B:$B,"B001",Tabla!$D:$D,$A11,Tabla!$G:$G,"C")</f>
        <v>94.104055393286416</v>
      </c>
      <c r="Q11" s="18">
        <f>SUMIFS(Tabla!$F:$F,Tabla!$A:$A,Q$6,Tabla!$B:$B,"B001",Tabla!$D:$D,$A11,Tabla!$G:$G,"C")</f>
        <v>99.809689646880841</v>
      </c>
      <c r="R11" s="18">
        <f>SUMIFS(Tabla!$F:$F,Tabla!$A:$A,R$6,Tabla!$B:$B,"B001",Tabla!$D:$D,$A11,Tabla!$G:$G,"C")</f>
        <v>110.31362440030516</v>
      </c>
      <c r="S11" s="18">
        <f>SUMIFS(Tabla!$F:$F,Tabla!$A:$A,S$6,Tabla!$B:$B,"B001",Tabla!$D:$D,$A11,Tabla!$G:$G,"C")</f>
        <v>129.78249193987062</v>
      </c>
      <c r="T11" s="18">
        <f>SUMIFS(Tabla!$F:$F,Tabla!$A:$A,T$6,Tabla!$B:$B,"B001",Tabla!$D:$D,$A11,Tabla!$G:$G,"C")</f>
        <v>145.29107131127105</v>
      </c>
      <c r="U11" s="18">
        <f>SUMIFS(Tabla!$F:$F,Tabla!$A:$A,U$6,Tabla!$B:$B,"B001",Tabla!$D:$D,$A11,Tabla!$G:$G,"C")</f>
        <v>168.1298444779969</v>
      </c>
      <c r="V11" s="18">
        <f>SUMIFS(Tabla!$F:$F,Tabla!$A:$A,V$6,Tabla!$B:$B,"B001",Tabla!$D:$D,$A11,Tabla!$G:$G,"C")</f>
        <v>146.02440617513281</v>
      </c>
      <c r="W11" s="18">
        <f>SUMIFS(Tabla!$F:$F,Tabla!$A:$A,W$6,Tabla!$B:$B,"B001",Tabla!$D:$D,$A11,Tabla!$G:$G,"C")</f>
        <v>163.81382795949338</v>
      </c>
      <c r="X11" s="18">
        <f>SUMIFS(Tabla!$F:$F,Tabla!$A:$A,X$6,Tabla!$B:$B,"B001",Tabla!$D:$D,$A11,Tabla!$G:$G,"C")</f>
        <v>193.34321413974803</v>
      </c>
      <c r="Y11" s="53">
        <f>SUMIFS(Tabla!$F:$F,Tabla!$A:$A,Y$6,Tabla!$B:$B,"B001",Tabla!$D:$D,$A11,Tabla!$G:$G,"C")</f>
        <v>204.52257667158759</v>
      </c>
      <c r="Z11" s="54">
        <f>SUMIFS(Tabla!$F:$F,Tabla!$A:$A,Z$6,Tabla!$B:$B,"B001",Tabla!$D:$D,$A11,Tabla!$G:$G,"C")</f>
        <v>197.92738848165473</v>
      </c>
      <c r="AA11" s="54">
        <f>SUMIFS(Tabla!$F:$F,Tabla!$A:$A,AA$6,Tabla!$B:$B,"B001",Tabla!$D:$D,$A11,Tabla!$G:$G,"C")</f>
        <v>189.10184141449344</v>
      </c>
      <c r="AB11" s="53">
        <f>SUMIFS(Tabla!$F:$F,Tabla!$A:$A,AB$6,Tabla!$B:$B,"B001",Tabla!$D:$D,$A11,Tabla!$G:$G,"C")</f>
        <v>210.11186307535689</v>
      </c>
      <c r="AC11" s="53">
        <f>SUMIFS(Tabla!$F:$F,Tabla!$A:$A,AC$6,Tabla!$B:$B,"B001",Tabla!$D:$D,$A11,Tabla!$G:$G,"C")</f>
        <v>216.42893102870795</v>
      </c>
      <c r="AD11" s="53">
        <f>SUMIFS(Tabla!$F:$F,Tabla!$A:$A,AD$6,Tabla!$B:$B,"B001",Tabla!$D:$D,$A11,Tabla!$G:$G,"C")</f>
        <v>219.03779860900269</v>
      </c>
      <c r="AE11" s="53">
        <f>SUMIFS(Tabla!$F:$F,Tabla!$A:$A,AE$6,Tabla!$B:$B,"B001",Tabla!$D:$D,$A11,Tabla!$G:$G,"C")</f>
        <v>228.51762366038653</v>
      </c>
    </row>
    <row r="12" spans="1:31" s="8" customFormat="1" ht="24.75" customHeight="1" x14ac:dyDescent="0.2">
      <c r="A12" s="16" t="s">
        <v>16</v>
      </c>
      <c r="B12" s="47" t="s">
        <v>17</v>
      </c>
      <c r="C12" s="18">
        <f>SUMIFS(Tabla!$F:$F,Tabla!$A:$A,C$6,Tabla!$B:$B,"B001",Tabla!$D:$D,$A12,Tabla!$G:$G,"C")</f>
        <v>279.90621687630625</v>
      </c>
      <c r="D12" s="18">
        <f>SUMIFS(Tabla!$F:$F,Tabla!$A:$A,D$6,Tabla!$B:$B,"B001",Tabla!$D:$D,$A12,Tabla!$G:$G,"C")</f>
        <v>312.6180048034434</v>
      </c>
      <c r="E12" s="18">
        <f>SUMIFS(Tabla!$F:$F,Tabla!$A:$A,E$6,Tabla!$B:$B,"B001",Tabla!$D:$D,$A12,Tabla!$G:$G,"C")</f>
        <v>370.15363580184993</v>
      </c>
      <c r="F12" s="18">
        <f>SUMIFS(Tabla!$F:$F,Tabla!$A:$A,F$6,Tabla!$B:$B,"B001",Tabla!$D:$D,$A12,Tabla!$G:$G,"C")</f>
        <v>547.47755413649213</v>
      </c>
      <c r="G12" s="18">
        <f>SUMIFS(Tabla!$F:$F,Tabla!$A:$A,G$6,Tabla!$B:$B,"B001",Tabla!$D:$D,$A12,Tabla!$G:$G,"C")</f>
        <v>587.7913317162139</v>
      </c>
      <c r="H12" s="18">
        <f>SUMIFS(Tabla!$F:$F,Tabla!$A:$A,H$6,Tabla!$B:$B,"B001",Tabla!$D:$D,$A12,Tabla!$G:$G,"C")</f>
        <v>469.37707565807347</v>
      </c>
      <c r="I12" s="18">
        <f>SUMIFS(Tabla!$F:$F,Tabla!$A:$A,I$6,Tabla!$B:$B,"B001",Tabla!$D:$D,$A12,Tabla!$G:$G,"C")</f>
        <v>453.00652866893262</v>
      </c>
      <c r="J12" s="18">
        <f>SUMIFS(Tabla!$F:$F,Tabla!$A:$A,J$6,Tabla!$B:$B,"B001",Tabla!$D:$D,$A12,Tabla!$G:$G,"C")</f>
        <v>679.57240783794362</v>
      </c>
      <c r="K12" s="18">
        <f>SUMIFS(Tabla!$F:$F,Tabla!$A:$A,K$6,Tabla!$B:$B,"B001",Tabla!$D:$D,$A12,Tabla!$G:$G,"C")</f>
        <v>818.05144766627393</v>
      </c>
      <c r="L12" s="18">
        <f>SUMIFS(Tabla!$F:$F,Tabla!$A:$A,L$6,Tabla!$B:$B,"B001",Tabla!$D:$D,$A12,Tabla!$G:$G,"C")</f>
        <v>865.84010498281975</v>
      </c>
      <c r="M12" s="18">
        <f>SUMIFS(Tabla!$F:$F,Tabla!$A:$A,M$6,Tabla!$B:$B,"B001",Tabla!$D:$D,$A12,Tabla!$G:$G,"C")</f>
        <v>1110.3001442677548</v>
      </c>
      <c r="N12" s="18">
        <f>SUMIFS(Tabla!$F:$F,Tabla!$A:$A,N$6,Tabla!$B:$B,"B001",Tabla!$D:$D,$A12,Tabla!$G:$G,"C")</f>
        <v>1498.6501109502603</v>
      </c>
      <c r="O12" s="18">
        <f>SUMIFS(Tabla!$F:$F,Tabla!$A:$A,O$6,Tabla!$B:$B,"B001",Tabla!$D:$D,$A12,Tabla!$G:$G,"C")</f>
        <v>2222.6966321447931</v>
      </c>
      <c r="P12" s="18">
        <f>SUMIFS(Tabla!$F:$F,Tabla!$A:$A,P$6,Tabla!$B:$B,"B001",Tabla!$D:$D,$A12,Tabla!$G:$G,"C")</f>
        <v>2362.4123119376568</v>
      </c>
      <c r="Q12" s="18">
        <f>SUMIFS(Tabla!$F:$F,Tabla!$A:$A,Q$6,Tabla!$B:$B,"B001",Tabla!$D:$D,$A12,Tabla!$G:$G,"C")</f>
        <v>2565.5958270145397</v>
      </c>
      <c r="R12" s="18">
        <f>SUMIFS(Tabla!$F:$F,Tabla!$A:$A,R$6,Tabla!$B:$B,"B001",Tabla!$D:$D,$A12,Tabla!$G:$G,"C")</f>
        <v>3287.7743540277238</v>
      </c>
      <c r="S12" s="18">
        <f>SUMIFS(Tabla!$F:$F,Tabla!$A:$A,S$6,Tabla!$B:$B,"B001",Tabla!$D:$D,$A12,Tabla!$G:$G,"C")</f>
        <v>4576.039353351639</v>
      </c>
      <c r="T12" s="18">
        <f>SUMIFS(Tabla!$F:$F,Tabla!$A:$A,T$6,Tabla!$B:$B,"B001",Tabla!$D:$D,$A12,Tabla!$G:$G,"C")</f>
        <v>6632.6505801035755</v>
      </c>
      <c r="U12" s="18">
        <f>SUMIFS(Tabla!$F:$F,Tabla!$A:$A,U$6,Tabla!$B:$B,"B001",Tabla!$D:$D,$A12,Tabla!$G:$G,"C")</f>
        <v>8187.8642146961993</v>
      </c>
      <c r="V12" s="18">
        <f>SUMIFS(Tabla!$F:$F,Tabla!$A:$A,V$6,Tabla!$B:$B,"B001",Tabla!$D:$D,$A12,Tabla!$G:$G,"C")</f>
        <v>9480.9463737773331</v>
      </c>
      <c r="W12" s="18">
        <f>SUMIFS(Tabla!$F:$F,Tabla!$A:$A,W$6,Tabla!$B:$B,"B001",Tabla!$D:$D,$A12,Tabla!$G:$G,"C")</f>
        <v>10711.910048446087</v>
      </c>
      <c r="X12" s="18">
        <f>SUMIFS(Tabla!$F:$F,Tabla!$A:$A,X$6,Tabla!$B:$B,"B001",Tabla!$D:$D,$A12,Tabla!$G:$G,"C")</f>
        <v>12147.954995387323</v>
      </c>
      <c r="Y12" s="53">
        <f>SUMIFS(Tabla!$F:$F,Tabla!$A:$A,Y$6,Tabla!$B:$B,"B001",Tabla!$D:$D,$A12,Tabla!$G:$G,"C")</f>
        <v>12924.173461976718</v>
      </c>
      <c r="Z12" s="54">
        <f>SUMIFS(Tabla!$F:$F,Tabla!$A:$A,Z$6,Tabla!$B:$B,"B001",Tabla!$D:$D,$A12,Tabla!$G:$G,"C")</f>
        <v>13342.444417681678</v>
      </c>
      <c r="AA12" s="54">
        <f>SUMIFS(Tabla!$F:$F,Tabla!$A:$A,AA$6,Tabla!$B:$B,"B001",Tabla!$D:$D,$A12,Tabla!$G:$G,"C")</f>
        <v>7389.68819558012</v>
      </c>
      <c r="AB12" s="53">
        <f>SUMIFS(Tabla!$F:$F,Tabla!$A:$A,AB$6,Tabla!$B:$B,"B001",Tabla!$D:$D,$A12,Tabla!$G:$G,"C")</f>
        <v>10099.296365654538</v>
      </c>
      <c r="AC12" s="53">
        <f>SUMIFS(Tabla!$F:$F,Tabla!$A:$A,AC$6,Tabla!$B:$B,"B001",Tabla!$D:$D,$A12,Tabla!$G:$G,"C")</f>
        <v>11897.451172515375</v>
      </c>
      <c r="AD12" s="53">
        <f>SUMIFS(Tabla!$F:$F,Tabla!$A:$A,AD$6,Tabla!$B:$B,"B001",Tabla!$D:$D,$A12,Tabla!$G:$G,"C")</f>
        <v>14206.715612613134</v>
      </c>
      <c r="AE12" s="53">
        <f>SUMIFS(Tabla!$F:$F,Tabla!$A:$A,AE$6,Tabla!$B:$B,"B001",Tabla!$D:$D,$A12,Tabla!$G:$G,"C")</f>
        <v>14773.204671141728</v>
      </c>
    </row>
    <row r="13" spans="1:31" s="8" customFormat="1" ht="34.700000000000003" customHeight="1" x14ac:dyDescent="0.2">
      <c r="A13" s="10" t="s">
        <v>18</v>
      </c>
      <c r="B13" s="47" t="s">
        <v>19</v>
      </c>
      <c r="C13" s="18">
        <f>SUMIFS(Tabla!$F:$F,Tabla!$A:$A,C$6,Tabla!$B:$B,"B001",Tabla!$D:$D,$A13,Tabla!$G:$G,"C")</f>
        <v>1330.8377530955088</v>
      </c>
      <c r="D13" s="18">
        <f>SUMIFS(Tabla!$F:$F,Tabla!$A:$A,D$6,Tabla!$B:$B,"B001",Tabla!$D:$D,$A13,Tabla!$G:$G,"C")</f>
        <v>1640.6081911384997</v>
      </c>
      <c r="E13" s="18">
        <f>SUMIFS(Tabla!$F:$F,Tabla!$A:$A,E$6,Tabla!$B:$B,"B001",Tabla!$D:$D,$A13,Tabla!$G:$G,"C")</f>
        <v>1694.9599837322928</v>
      </c>
      <c r="F13" s="18">
        <f>SUMIFS(Tabla!$F:$F,Tabla!$A:$A,F$6,Tabla!$B:$B,"B001",Tabla!$D:$D,$A13,Tabla!$G:$G,"C")</f>
        <v>1663.1164416847937</v>
      </c>
      <c r="G13" s="18">
        <f>SUMIFS(Tabla!$F:$F,Tabla!$A:$A,G$6,Tabla!$B:$B,"B001",Tabla!$D:$D,$A13,Tabla!$G:$G,"C")</f>
        <v>1706.581358491768</v>
      </c>
      <c r="H13" s="18">
        <f>SUMIFS(Tabla!$F:$F,Tabla!$A:$A,H$6,Tabla!$B:$B,"B001",Tabla!$D:$D,$A13,Tabla!$G:$G,"C")</f>
        <v>1793.2068784261473</v>
      </c>
      <c r="I13" s="18">
        <f>SUMIFS(Tabla!$F:$F,Tabla!$A:$A,I$6,Tabla!$B:$B,"B001",Tabla!$D:$D,$A13,Tabla!$G:$G,"C")</f>
        <v>1810.4388827377318</v>
      </c>
      <c r="J13" s="18">
        <f>SUMIFS(Tabla!$F:$F,Tabla!$A:$A,J$6,Tabla!$B:$B,"B001",Tabla!$D:$D,$A13,Tabla!$G:$G,"C")</f>
        <v>1849.4322280449458</v>
      </c>
      <c r="K13" s="18">
        <f>SUMIFS(Tabla!$F:$F,Tabla!$A:$A,K$6,Tabla!$B:$B,"B001",Tabla!$D:$D,$A13,Tabla!$G:$G,"C")</f>
        <v>2225.8006286932036</v>
      </c>
      <c r="L13" s="18">
        <f>SUMIFS(Tabla!$F:$F,Tabla!$A:$A,L$6,Tabla!$B:$B,"B001",Tabla!$D:$D,$A13,Tabla!$G:$G,"C")</f>
        <v>2648.5024399798108</v>
      </c>
      <c r="M13" s="18">
        <f>SUMIFS(Tabla!$F:$F,Tabla!$A:$A,M$6,Tabla!$B:$B,"B001",Tabla!$D:$D,$A13,Tabla!$G:$G,"C")</f>
        <v>3102.0860611290095</v>
      </c>
      <c r="N13" s="18">
        <f>SUMIFS(Tabla!$F:$F,Tabla!$A:$A,N$6,Tabla!$B:$B,"B001",Tabla!$D:$D,$A13,Tabla!$G:$G,"C")</f>
        <v>3726.0216580957895</v>
      </c>
      <c r="O13" s="18">
        <f>SUMIFS(Tabla!$F:$F,Tabla!$A:$A,O$6,Tabla!$B:$B,"B001",Tabla!$D:$D,$A13,Tabla!$G:$G,"C")</f>
        <v>4691.7157558740109</v>
      </c>
      <c r="P13" s="18">
        <f>SUMIFS(Tabla!$F:$F,Tabla!$A:$A,P$6,Tabla!$B:$B,"B001",Tabla!$D:$D,$A13,Tabla!$G:$G,"C")</f>
        <v>5138.7872096235906</v>
      </c>
      <c r="Q13" s="18">
        <f>SUMIFS(Tabla!$F:$F,Tabla!$A:$A,Q$6,Tabla!$B:$B,"B001",Tabla!$D:$D,$A13,Tabla!$G:$G,"C")</f>
        <v>5686.3273320498492</v>
      </c>
      <c r="R13" s="18">
        <f>SUMIFS(Tabla!$F:$F,Tabla!$A:$A,R$6,Tabla!$B:$B,"B001",Tabla!$D:$D,$A13,Tabla!$G:$G,"C")</f>
        <v>7530.8151288118552</v>
      </c>
      <c r="S13" s="18">
        <f>SUMIFS(Tabla!$F:$F,Tabla!$A:$A,S$6,Tabla!$B:$B,"B001",Tabla!$D:$D,$A13,Tabla!$G:$G,"C")</f>
        <v>9330.4260903123595</v>
      </c>
      <c r="T13" s="18">
        <f>SUMIFS(Tabla!$F:$F,Tabla!$A:$A,T$6,Tabla!$B:$B,"B001",Tabla!$D:$D,$A13,Tabla!$G:$G,"C")</f>
        <v>9821.9912441537508</v>
      </c>
      <c r="U13" s="18">
        <f>SUMIFS(Tabla!$F:$F,Tabla!$A:$A,U$6,Tabla!$B:$B,"B001",Tabla!$D:$D,$A13,Tabla!$G:$G,"C")</f>
        <v>10367.926169504317</v>
      </c>
      <c r="V13" s="18">
        <f>SUMIFS(Tabla!$F:$F,Tabla!$A:$A,V$6,Tabla!$B:$B,"B001",Tabla!$D:$D,$A13,Tabla!$G:$G,"C")</f>
        <v>10713.074861751184</v>
      </c>
      <c r="W13" s="18">
        <f>SUMIFS(Tabla!$F:$F,Tabla!$A:$A,W$6,Tabla!$B:$B,"B001",Tabla!$D:$D,$A13,Tabla!$G:$G,"C")</f>
        <v>11179.123690374186</v>
      </c>
      <c r="X13" s="18">
        <f>SUMIFS(Tabla!$F:$F,Tabla!$A:$A,X$6,Tabla!$B:$B,"B001",Tabla!$D:$D,$A13,Tabla!$G:$G,"C")</f>
        <v>11686.31444963996</v>
      </c>
      <c r="Y13" s="53">
        <f>SUMIFS(Tabla!$F:$F,Tabla!$A:$A,Y$6,Tabla!$B:$B,"B001",Tabla!$D:$D,$A13,Tabla!$G:$G,"C")</f>
        <v>12336.748211076043</v>
      </c>
      <c r="Z13" s="54">
        <f>SUMIFS(Tabla!$F:$F,Tabla!$A:$A,Z$6,Tabla!$B:$B,"B001",Tabla!$D:$D,$A13,Tabla!$G:$G,"C")</f>
        <v>12533.753837189715</v>
      </c>
      <c r="AA13" s="54">
        <f>SUMIFS(Tabla!$F:$F,Tabla!$A:$A,AA$6,Tabla!$B:$B,"B001",Tabla!$D:$D,$A13,Tabla!$G:$G,"C")</f>
        <v>10070.684549972862</v>
      </c>
      <c r="AB13" s="53">
        <f>SUMIFS(Tabla!$F:$F,Tabla!$A:$A,AB$6,Tabla!$B:$B,"B001",Tabla!$D:$D,$A13,Tabla!$G:$G,"C")</f>
        <v>12044.703548267753</v>
      </c>
      <c r="AC13" s="53">
        <f>SUMIFS(Tabla!$F:$F,Tabla!$A:$A,AC$6,Tabla!$B:$B,"B001",Tabla!$D:$D,$A13,Tabla!$G:$G,"C")</f>
        <v>15108.256284726423</v>
      </c>
      <c r="AD13" s="53">
        <f>SUMIFS(Tabla!$F:$F,Tabla!$A:$A,AD$6,Tabla!$B:$B,"B001",Tabla!$D:$D,$A13,Tabla!$G:$G,"C")</f>
        <v>16519.597725774958</v>
      </c>
      <c r="AE13" s="53">
        <f>SUMIFS(Tabla!$F:$F,Tabla!$A:$A,AE$6,Tabla!$B:$B,"B001",Tabla!$D:$D,$A13,Tabla!$G:$G,"C")</f>
        <v>17542.701918301358</v>
      </c>
    </row>
    <row r="14" spans="1:31" s="8" customFormat="1" ht="24.75" customHeight="1" x14ac:dyDescent="0.2">
      <c r="A14" s="16" t="s">
        <v>68</v>
      </c>
      <c r="B14" s="48" t="s">
        <v>32</v>
      </c>
      <c r="C14" s="18">
        <f>SUMIFS(Tabla!$F:$F,Tabla!$A:$A,C$6,Tabla!$B:$B,"B001",Tabla!$D:$D,$A14,Tabla!$G:$G,"C")</f>
        <v>1265.8859212577054</v>
      </c>
      <c r="D14" s="18">
        <f>SUMIFS(Tabla!$F:$F,Tabla!$A:$A,D$6,Tabla!$B:$B,"B001",Tabla!$D:$D,$A14,Tabla!$G:$G,"C")</f>
        <v>1437.2821127393779</v>
      </c>
      <c r="E14" s="18">
        <f>SUMIFS(Tabla!$F:$F,Tabla!$A:$A,E$6,Tabla!$B:$B,"B001",Tabla!$D:$D,$A14,Tabla!$G:$G,"C")</f>
        <v>1628.8530864342636</v>
      </c>
      <c r="F14" s="18">
        <f>SUMIFS(Tabla!$F:$F,Tabla!$A:$A,F$6,Tabla!$B:$B,"B001",Tabla!$D:$D,$A14,Tabla!$G:$G,"C")</f>
        <v>1691.9105074369602</v>
      </c>
      <c r="G14" s="18">
        <f>SUMIFS(Tabla!$F:$F,Tabla!$A:$A,G$6,Tabla!$B:$B,"B001",Tabla!$D:$D,$A14,Tabla!$G:$G,"C")</f>
        <v>1732.4148099236097</v>
      </c>
      <c r="H14" s="18">
        <f>SUMIFS(Tabla!$F:$F,Tabla!$A:$A,H$6,Tabla!$B:$B,"B001",Tabla!$D:$D,$A14,Tabla!$G:$G,"C")</f>
        <v>1817.3675592259108</v>
      </c>
      <c r="I14" s="18">
        <f>SUMIFS(Tabla!$F:$F,Tabla!$A:$A,I$6,Tabla!$B:$B,"B001",Tabla!$D:$D,$A14,Tabla!$G:$G,"C")</f>
        <v>1930.4650692646453</v>
      </c>
      <c r="J14" s="18">
        <f>SUMIFS(Tabla!$F:$F,Tabla!$A:$A,J$6,Tabla!$B:$B,"B001",Tabla!$D:$D,$A14,Tabla!$G:$G,"C")</f>
        <v>2105.4118330499591</v>
      </c>
      <c r="K14" s="18">
        <f>SUMIFS(Tabla!$F:$F,Tabla!$A:$A,K$6,Tabla!$B:$B,"B001",Tabla!$D:$D,$A14,Tabla!$G:$G,"C")</f>
        <v>2467.0143232529936</v>
      </c>
      <c r="L14" s="18">
        <f>SUMIFS(Tabla!$F:$F,Tabla!$A:$A,L$6,Tabla!$B:$B,"B001",Tabla!$D:$D,$A14,Tabla!$G:$G,"C")</f>
        <v>2754.3371274438509</v>
      </c>
      <c r="M14" s="18">
        <f>SUMIFS(Tabla!$F:$F,Tabla!$A:$A,M$6,Tabla!$B:$B,"B001",Tabla!$D:$D,$A14,Tabla!$G:$G,"C")</f>
        <v>3371.6607362435325</v>
      </c>
      <c r="N14" s="18">
        <f>SUMIFS(Tabla!$F:$F,Tabla!$A:$A,N$6,Tabla!$B:$B,"B001",Tabla!$D:$D,$A14,Tabla!$G:$G,"C")</f>
        <v>3897.8164395077038</v>
      </c>
      <c r="O14" s="18">
        <f>SUMIFS(Tabla!$F:$F,Tabla!$A:$A,O$6,Tabla!$B:$B,"B001",Tabla!$D:$D,$A14,Tabla!$G:$G,"C")</f>
        <v>4450.470708307409</v>
      </c>
      <c r="P14" s="18">
        <f>SUMIFS(Tabla!$F:$F,Tabla!$A:$A,P$6,Tabla!$B:$B,"B001",Tabla!$D:$D,$A14,Tabla!$G:$G,"C")</f>
        <v>4663.4565819117215</v>
      </c>
      <c r="Q14" s="18">
        <f>SUMIFS(Tabla!$F:$F,Tabla!$A:$A,Q$6,Tabla!$B:$B,"B001",Tabla!$D:$D,$A14,Tabla!$G:$G,"C")</f>
        <v>4860.7785175110794</v>
      </c>
      <c r="R14" s="18">
        <f>SUMIFS(Tabla!$F:$F,Tabla!$A:$A,R$6,Tabla!$B:$B,"B001",Tabla!$D:$D,$A14,Tabla!$G:$G,"C")</f>
        <v>5577.314504691436</v>
      </c>
      <c r="S14" s="18">
        <f>SUMIFS(Tabla!$F:$F,Tabla!$A:$A,S$6,Tabla!$B:$B,"B001",Tabla!$D:$D,$A14,Tabla!$G:$G,"C")</f>
        <v>6090.9234641269531</v>
      </c>
      <c r="T14" s="18">
        <f>SUMIFS(Tabla!$F:$F,Tabla!$A:$A,T$6,Tabla!$B:$B,"B001",Tabla!$D:$D,$A14,Tabla!$G:$G,"C")</f>
        <v>6388.8724787011524</v>
      </c>
      <c r="U14" s="18">
        <f>SUMIFS(Tabla!$F:$F,Tabla!$A:$A,U$6,Tabla!$B:$B,"B001",Tabla!$D:$D,$A14,Tabla!$G:$G,"C")</f>
        <v>6673.1584180960781</v>
      </c>
      <c r="V14" s="18">
        <f>SUMIFS(Tabla!$F:$F,Tabla!$A:$A,V$6,Tabla!$B:$B,"B001",Tabla!$D:$D,$A14,Tabla!$G:$G,"C")</f>
        <v>7271.8951637224545</v>
      </c>
      <c r="W14" s="18">
        <f>SUMIFS(Tabla!$F:$F,Tabla!$A:$A,W$6,Tabla!$B:$B,"B001",Tabla!$D:$D,$A14,Tabla!$G:$G,"C")</f>
        <v>7445.5913208975089</v>
      </c>
      <c r="X14" s="18">
        <f>SUMIFS(Tabla!$F:$F,Tabla!$A:$A,X$6,Tabla!$B:$B,"B001",Tabla!$D:$D,$A14,Tabla!$G:$G,"C")</f>
        <v>8086.4200673635069</v>
      </c>
      <c r="Y14" s="53">
        <f>SUMIFS(Tabla!$F:$F,Tabla!$A:$A,Y$6,Tabla!$B:$B,"B001",Tabla!$D:$D,$A14,Tabla!$G:$G,"C")</f>
        <v>8485.119998714923</v>
      </c>
      <c r="Z14" s="54">
        <f>SUMIFS(Tabla!$F:$F,Tabla!$A:$A,Z$6,Tabla!$B:$B,"B001",Tabla!$D:$D,$A14,Tabla!$G:$G,"C")</f>
        <v>9034.0997661794827</v>
      </c>
      <c r="AA14" s="54">
        <f>SUMIFS(Tabla!$F:$F,Tabla!$A:$A,AA$6,Tabla!$B:$B,"B001",Tabla!$D:$D,$A14,Tabla!$G:$G,"C")</f>
        <v>8052.5290927704691</v>
      </c>
      <c r="AB14" s="53">
        <f>SUMIFS(Tabla!$F:$F,Tabla!$A:$A,AB$6,Tabla!$B:$B,"B001",Tabla!$D:$D,$A14,Tabla!$G:$G,"C")</f>
        <v>9360.8889180580154</v>
      </c>
      <c r="AC14" s="53">
        <f>SUMIFS(Tabla!$F:$F,Tabla!$A:$A,AC$6,Tabla!$B:$B,"B001",Tabla!$D:$D,$A14,Tabla!$G:$G,"C")</f>
        <v>10553.678625335826</v>
      </c>
      <c r="AD14" s="53">
        <f>SUMIFS(Tabla!$F:$F,Tabla!$A:$A,AD$6,Tabla!$B:$B,"B001",Tabla!$D:$D,$A14,Tabla!$G:$G,"C")</f>
        <v>12014.302670931711</v>
      </c>
      <c r="AE14" s="53">
        <f>SUMIFS(Tabla!$F:$F,Tabla!$A:$A,AE$6,Tabla!$B:$B,"B001",Tabla!$D:$D,$A14,Tabla!$G:$G,"C")</f>
        <v>12888.090576498284</v>
      </c>
    </row>
    <row r="15" spans="1:31" s="8" customFormat="1" ht="24.75" customHeight="1" x14ac:dyDescent="0.2">
      <c r="A15" s="16" t="s">
        <v>20</v>
      </c>
      <c r="B15" s="47" t="s">
        <v>21</v>
      </c>
      <c r="C15" s="18">
        <f>SUMIFS(Tabla!$F:$F,Tabla!$A:$A,C$6,Tabla!$B:$B,"B001",Tabla!$D:$D,$A15,Tabla!$G:$G,"C")</f>
        <v>172.89176266249717</v>
      </c>
      <c r="D15" s="18">
        <f>SUMIFS(Tabla!$F:$F,Tabla!$A:$A,D$6,Tabla!$B:$B,"B001",Tabla!$D:$D,$A15,Tabla!$G:$G,"C")</f>
        <v>199.17590821833468</v>
      </c>
      <c r="E15" s="18">
        <f>SUMIFS(Tabla!$F:$F,Tabla!$A:$A,E$6,Tabla!$B:$B,"B001",Tabla!$D:$D,$A15,Tabla!$G:$G,"C")</f>
        <v>219.23170836832821</v>
      </c>
      <c r="F15" s="18">
        <f>SUMIFS(Tabla!$F:$F,Tabla!$A:$A,F$6,Tabla!$B:$B,"B001",Tabla!$D:$D,$A15,Tabla!$G:$G,"C")</f>
        <v>235.58342569046499</v>
      </c>
      <c r="G15" s="18">
        <f>SUMIFS(Tabla!$F:$F,Tabla!$A:$A,G$6,Tabla!$B:$B,"B001",Tabla!$D:$D,$A15,Tabla!$G:$G,"C")</f>
        <v>230.56294483036487</v>
      </c>
      <c r="H15" s="18">
        <f>SUMIFS(Tabla!$F:$F,Tabla!$A:$A,H$6,Tabla!$B:$B,"B001",Tabla!$D:$D,$A15,Tabla!$G:$G,"C")</f>
        <v>255.26216193082578</v>
      </c>
      <c r="I15" s="18">
        <f>SUMIFS(Tabla!$F:$F,Tabla!$A:$A,I$6,Tabla!$B:$B,"B001",Tabla!$D:$D,$A15,Tabla!$G:$G,"C")</f>
        <v>268.63628381560284</v>
      </c>
      <c r="J15" s="18">
        <f>SUMIFS(Tabla!$F:$F,Tabla!$A:$A,J$6,Tabla!$B:$B,"B001",Tabla!$D:$D,$A15,Tabla!$G:$G,"C")</f>
        <v>304.4204227705788</v>
      </c>
      <c r="K15" s="18">
        <f>SUMIFS(Tabla!$F:$F,Tabla!$A:$A,K$6,Tabla!$B:$B,"B001",Tabla!$D:$D,$A15,Tabla!$G:$G,"C")</f>
        <v>356.09771994807051</v>
      </c>
      <c r="L15" s="18">
        <f>SUMIFS(Tabla!$F:$F,Tabla!$A:$A,L$6,Tabla!$B:$B,"B001",Tabla!$D:$D,$A15,Tabla!$G:$G,"C")</f>
        <v>407.98935724491025</v>
      </c>
      <c r="M15" s="18">
        <f>SUMIFS(Tabla!$F:$F,Tabla!$A:$A,M$6,Tabla!$B:$B,"B001",Tabla!$D:$D,$A15,Tabla!$G:$G,"C")</f>
        <v>481.38564192131344</v>
      </c>
      <c r="N15" s="18">
        <f>SUMIFS(Tabla!$F:$F,Tabla!$A:$A,N$6,Tabla!$B:$B,"B001",Tabla!$D:$D,$A15,Tabla!$G:$G,"C")</f>
        <v>610.47411833971012</v>
      </c>
      <c r="O15" s="18">
        <f>SUMIFS(Tabla!$F:$F,Tabla!$A:$A,O$6,Tabla!$B:$B,"B001",Tabla!$D:$D,$A15,Tabla!$G:$G,"C")</f>
        <v>731.70305007115348</v>
      </c>
      <c r="P15" s="18">
        <f>SUMIFS(Tabla!$F:$F,Tabla!$A:$A,P$6,Tabla!$B:$B,"B001",Tabla!$D:$D,$A15,Tabla!$G:$G,"C")</f>
        <v>806.4204949500737</v>
      </c>
      <c r="Q15" s="18">
        <f>SUMIFS(Tabla!$F:$F,Tabla!$A:$A,Q$6,Tabla!$B:$B,"B001",Tabla!$D:$D,$A15,Tabla!$G:$G,"C")</f>
        <v>930.56379655618775</v>
      </c>
      <c r="R15" s="18">
        <f>SUMIFS(Tabla!$F:$F,Tabla!$A:$A,R$6,Tabla!$B:$B,"B001",Tabla!$D:$D,$A15,Tabla!$G:$G,"C")</f>
        <v>1124.8848538738948</v>
      </c>
      <c r="S15" s="18">
        <f>SUMIFS(Tabla!$F:$F,Tabla!$A:$A,S$6,Tabla!$B:$B,"B001",Tabla!$D:$D,$A15,Tabla!$G:$G,"C")</f>
        <v>1386.8668564732411</v>
      </c>
      <c r="T15" s="18">
        <f>SUMIFS(Tabla!$F:$F,Tabla!$A:$A,T$6,Tabla!$B:$B,"B001",Tabla!$D:$D,$A15,Tabla!$G:$G,"C")</f>
        <v>1436.9407473885435</v>
      </c>
      <c r="U15" s="18">
        <f>SUMIFS(Tabla!$F:$F,Tabla!$A:$A,U$6,Tabla!$B:$B,"B001",Tabla!$D:$D,$A15,Tabla!$G:$G,"C")</f>
        <v>1603.3735752019352</v>
      </c>
      <c r="V15" s="18">
        <f>SUMIFS(Tabla!$F:$F,Tabla!$A:$A,V$6,Tabla!$B:$B,"B001",Tabla!$D:$D,$A15,Tabla!$G:$G,"C")</f>
        <v>1856.8439731992564</v>
      </c>
      <c r="W15" s="18">
        <f>SUMIFS(Tabla!$F:$F,Tabla!$A:$A,W$6,Tabla!$B:$B,"B001",Tabla!$D:$D,$A15,Tabla!$G:$G,"C")</f>
        <v>2002.9174600134024</v>
      </c>
      <c r="X15" s="18">
        <f>SUMIFS(Tabla!$F:$F,Tabla!$A:$A,X$6,Tabla!$B:$B,"B001",Tabla!$D:$D,$A15,Tabla!$G:$G,"C")</f>
        <v>2034.8059191435361</v>
      </c>
      <c r="Y15" s="53">
        <f>SUMIFS(Tabla!$F:$F,Tabla!$A:$A,Y$6,Tabla!$B:$B,"B001",Tabla!$D:$D,$A15,Tabla!$G:$G,"C")</f>
        <v>2001.8111444924562</v>
      </c>
      <c r="Z15" s="54">
        <f>SUMIFS(Tabla!$F:$F,Tabla!$A:$A,Z$6,Tabla!$B:$B,"B001",Tabla!$D:$D,$A15,Tabla!$G:$G,"C")</f>
        <v>1961.6789849953502</v>
      </c>
      <c r="AA15" s="54">
        <f>SUMIFS(Tabla!$F:$F,Tabla!$A:$A,AA$6,Tabla!$B:$B,"B001",Tabla!$D:$D,$A15,Tabla!$G:$G,"C")</f>
        <v>751.20961197531415</v>
      </c>
      <c r="AB15" s="53">
        <f>SUMIFS(Tabla!$F:$F,Tabla!$A:$A,AB$6,Tabla!$B:$B,"B001",Tabla!$D:$D,$A15,Tabla!$G:$G,"C")</f>
        <v>969.52650244245524</v>
      </c>
      <c r="AC15" s="53">
        <f>SUMIFS(Tabla!$F:$F,Tabla!$A:$A,AC$6,Tabla!$B:$B,"B001",Tabla!$D:$D,$A15,Tabla!$G:$G,"C")</f>
        <v>1270.6005165851066</v>
      </c>
      <c r="AD15" s="53">
        <f>SUMIFS(Tabla!$F:$F,Tabla!$A:$A,AD$6,Tabla!$B:$B,"B001",Tabla!$D:$D,$A15,Tabla!$G:$G,"C")</f>
        <v>1431.4822245966946</v>
      </c>
      <c r="AE15" s="53">
        <f>SUMIFS(Tabla!$F:$F,Tabla!$A:$A,AE$6,Tabla!$B:$B,"B001",Tabla!$D:$D,$A15,Tabla!$G:$G,"C")</f>
        <v>1609.1229930564389</v>
      </c>
    </row>
    <row r="16" spans="1:31" s="8" customFormat="1" ht="24.75" customHeight="1" x14ac:dyDescent="0.2">
      <c r="A16" s="16" t="s">
        <v>22</v>
      </c>
      <c r="B16" s="47" t="s">
        <v>23</v>
      </c>
      <c r="C16" s="18">
        <f>SUMIFS(Tabla!$F:$F,Tabla!$A:$A,C$6,Tabla!$B:$B,"B001",Tabla!$D:$D,$A16,Tabla!$G:$G,"C")</f>
        <v>817.5</v>
      </c>
      <c r="D16" s="18">
        <f>SUMIFS(Tabla!$F:$F,Tabla!$A:$A,D$6,Tabla!$B:$B,"B001",Tabla!$D:$D,$A16,Tabla!$G:$G,"C")</f>
        <v>850.76644325936763</v>
      </c>
      <c r="E16" s="18">
        <f>SUMIFS(Tabla!$F:$F,Tabla!$A:$A,E$6,Tabla!$B:$B,"B001",Tabla!$D:$D,$A16,Tabla!$G:$G,"C")</f>
        <v>982.82976567204742</v>
      </c>
      <c r="F16" s="18">
        <f>SUMIFS(Tabla!$F:$F,Tabla!$A:$A,F$6,Tabla!$B:$B,"B001",Tabla!$D:$D,$A16,Tabla!$G:$G,"C")</f>
        <v>1004.0214383300389</v>
      </c>
      <c r="G16" s="18">
        <f>SUMIFS(Tabla!$F:$F,Tabla!$A:$A,G$6,Tabla!$B:$B,"B001",Tabla!$D:$D,$A16,Tabla!$G:$G,"C")</f>
        <v>1066.2986539296971</v>
      </c>
      <c r="H16" s="18">
        <f>SUMIFS(Tabla!$F:$F,Tabla!$A:$A,H$6,Tabla!$B:$B,"B001",Tabla!$D:$D,$A16,Tabla!$G:$G,"C")</f>
        <v>1125.9544734683871</v>
      </c>
      <c r="I16" s="18">
        <f>SUMIFS(Tabla!$F:$F,Tabla!$A:$A,I$6,Tabla!$B:$B,"B001",Tabla!$D:$D,$A16,Tabla!$G:$G,"C")</f>
        <v>1147.9360277489729</v>
      </c>
      <c r="J16" s="18">
        <f>SUMIFS(Tabla!$F:$F,Tabla!$A:$A,J$6,Tabla!$B:$B,"B001",Tabla!$D:$D,$A16,Tabla!$G:$G,"C")</f>
        <v>1113.8281775154512</v>
      </c>
      <c r="K16" s="18">
        <f>SUMIFS(Tabla!$F:$F,Tabla!$A:$A,K$6,Tabla!$B:$B,"B001",Tabla!$D:$D,$A16,Tabla!$G:$G,"C")</f>
        <v>1144.7939078124064</v>
      </c>
      <c r="L16" s="18">
        <f>SUMIFS(Tabla!$F:$F,Tabla!$A:$A,L$6,Tabla!$B:$B,"B001",Tabla!$D:$D,$A16,Tabla!$G:$G,"C")</f>
        <v>1282.0991326082747</v>
      </c>
      <c r="M16" s="18">
        <f>SUMIFS(Tabla!$F:$F,Tabla!$A:$A,M$6,Tabla!$B:$B,"B001",Tabla!$D:$D,$A16,Tabla!$G:$G,"C")</f>
        <v>1351.3055379421303</v>
      </c>
      <c r="N16" s="18">
        <f>SUMIFS(Tabla!$F:$F,Tabla!$A:$A,N$6,Tabla!$B:$B,"B001",Tabla!$D:$D,$A16,Tabla!$G:$G,"C")</f>
        <v>1570.8685401117175</v>
      </c>
      <c r="O16" s="18">
        <f>SUMIFS(Tabla!$F:$F,Tabla!$A:$A,O$6,Tabla!$B:$B,"B001",Tabla!$D:$D,$A16,Tabla!$G:$G,"C")</f>
        <v>1832.1187068990473</v>
      </c>
      <c r="P16" s="18">
        <f>SUMIFS(Tabla!$F:$F,Tabla!$A:$A,P$6,Tabla!$B:$B,"B001",Tabla!$D:$D,$A16,Tabla!$G:$G,"C")</f>
        <v>2208.6724636781069</v>
      </c>
      <c r="Q16" s="18">
        <f>SUMIFS(Tabla!$F:$F,Tabla!$A:$A,Q$6,Tabla!$B:$B,"B001",Tabla!$D:$D,$A16,Tabla!$G:$G,"C")</f>
        <v>2255.791160692399</v>
      </c>
      <c r="R16" s="18">
        <f>SUMIFS(Tabla!$F:$F,Tabla!$A:$A,R$6,Tabla!$B:$B,"B001",Tabla!$D:$D,$A16,Tabla!$G:$G,"C")</f>
        <v>2487.7654470383268</v>
      </c>
      <c r="S16" s="18">
        <f>SUMIFS(Tabla!$F:$F,Tabla!$A:$A,S$6,Tabla!$B:$B,"B001",Tabla!$D:$D,$A16,Tabla!$G:$G,"C")</f>
        <v>2827.9727937854746</v>
      </c>
      <c r="T16" s="18">
        <f>SUMIFS(Tabla!$F:$F,Tabla!$A:$A,T$6,Tabla!$B:$B,"B001",Tabla!$D:$D,$A16,Tabla!$G:$G,"C")</f>
        <v>2946.7741576261387</v>
      </c>
      <c r="U16" s="18">
        <f>SUMIFS(Tabla!$F:$F,Tabla!$A:$A,U$6,Tabla!$B:$B,"B001",Tabla!$D:$D,$A16,Tabla!$G:$G,"C")</f>
        <v>3190.6083952620065</v>
      </c>
      <c r="V16" s="18">
        <f>SUMIFS(Tabla!$F:$F,Tabla!$A:$A,V$6,Tabla!$B:$B,"B001",Tabla!$D:$D,$A16,Tabla!$G:$G,"C")</f>
        <v>3459.5995700830376</v>
      </c>
      <c r="W16" s="18">
        <f>SUMIFS(Tabla!$F:$F,Tabla!$A:$A,W$6,Tabla!$B:$B,"B001",Tabla!$D:$D,$A16,Tabla!$G:$G,"C")</f>
        <v>3701.8039095571044</v>
      </c>
      <c r="X16" s="18">
        <f>SUMIFS(Tabla!$F:$F,Tabla!$A:$A,X$6,Tabla!$B:$B,"B001",Tabla!$D:$D,$A16,Tabla!$G:$G,"C")</f>
        <v>4043.4813823346058</v>
      </c>
      <c r="Y16" s="53">
        <f>SUMIFS(Tabla!$F:$F,Tabla!$A:$A,Y$6,Tabla!$B:$B,"B001",Tabla!$D:$D,$A16,Tabla!$G:$G,"C")</f>
        <v>4125.5827261491931</v>
      </c>
      <c r="Z16" s="54">
        <f>SUMIFS(Tabla!$F:$F,Tabla!$A:$A,Z$6,Tabla!$B:$B,"B001",Tabla!$D:$D,$A16,Tabla!$G:$G,"C")</f>
        <v>4187.7087061962156</v>
      </c>
      <c r="AA16" s="54">
        <f>SUMIFS(Tabla!$F:$F,Tabla!$A:$A,AA$6,Tabla!$B:$B,"B001",Tabla!$D:$D,$A16,Tabla!$G:$G,"C")</f>
        <v>3872.2413516148172</v>
      </c>
      <c r="AB16" s="53">
        <f>SUMIFS(Tabla!$F:$F,Tabla!$A:$A,AB$6,Tabla!$B:$B,"B001",Tabla!$D:$D,$A16,Tabla!$G:$G,"C")</f>
        <v>4224.650989581507</v>
      </c>
      <c r="AC16" s="53">
        <f>SUMIFS(Tabla!$F:$F,Tabla!$A:$A,AC$6,Tabla!$B:$B,"B001",Tabla!$D:$D,$A16,Tabla!$G:$G,"C")</f>
        <v>4431.9696569577354</v>
      </c>
      <c r="AD16" s="53">
        <f>SUMIFS(Tabla!$F:$F,Tabla!$A:$A,AD$6,Tabla!$B:$B,"B001",Tabla!$D:$D,$A16,Tabla!$G:$G,"C")</f>
        <v>4876.1756644182979</v>
      </c>
      <c r="AE16" s="53">
        <f>SUMIFS(Tabla!$F:$F,Tabla!$A:$A,AE$6,Tabla!$B:$B,"B001",Tabla!$D:$D,$A16,Tabla!$G:$G,"C")</f>
        <v>4926.4715977310434</v>
      </c>
    </row>
    <row r="17" spans="1:31" s="8" customFormat="1" ht="24.75" customHeight="1" x14ac:dyDescent="0.2">
      <c r="A17" s="16" t="s">
        <v>24</v>
      </c>
      <c r="B17" s="47" t="s">
        <v>25</v>
      </c>
      <c r="C17" s="18">
        <f>SUMIFS(Tabla!$F:$F,Tabla!$A:$A,C$6,Tabla!$B:$B,"B001",Tabla!$D:$D,$A17,Tabla!$G:$G,"C")</f>
        <v>1012.8120913219147</v>
      </c>
      <c r="D17" s="18">
        <f>SUMIFS(Tabla!$F:$F,Tabla!$A:$A,D$6,Tabla!$B:$B,"B001",Tabla!$D:$D,$A17,Tabla!$G:$G,"C")</f>
        <v>1085.1425364797217</v>
      </c>
      <c r="E17" s="18">
        <f>SUMIFS(Tabla!$F:$F,Tabla!$A:$A,E$6,Tabla!$B:$B,"B001",Tabla!$D:$D,$A17,Tabla!$G:$G,"C")</f>
        <v>1158.1744890748316</v>
      </c>
      <c r="F17" s="18">
        <f>SUMIFS(Tabla!$F:$F,Tabla!$A:$A,F$6,Tabla!$B:$B,"B001",Tabla!$D:$D,$A17,Tabla!$G:$G,"C")</f>
        <v>1260.6400238617341</v>
      </c>
      <c r="G17" s="18">
        <f>SUMIFS(Tabla!$F:$F,Tabla!$A:$A,G$6,Tabla!$B:$B,"B001",Tabla!$D:$D,$A17,Tabla!$G:$G,"C")</f>
        <v>1305.1209861672953</v>
      </c>
      <c r="H17" s="18">
        <f>SUMIFS(Tabla!$F:$F,Tabla!$A:$A,H$6,Tabla!$B:$B,"B001",Tabla!$D:$D,$A17,Tabla!$G:$G,"C")</f>
        <v>1379.4648151751494</v>
      </c>
      <c r="I17" s="18">
        <f>SUMIFS(Tabla!$F:$F,Tabla!$A:$A,I$6,Tabla!$B:$B,"B001",Tabla!$D:$D,$A17,Tabla!$G:$G,"C")</f>
        <v>1470.091462135731</v>
      </c>
      <c r="J17" s="18">
        <f>SUMIFS(Tabla!$F:$F,Tabla!$A:$A,J$6,Tabla!$B:$B,"B001",Tabla!$D:$D,$A17,Tabla!$G:$G,"C")</f>
        <v>1546.8167284625897</v>
      </c>
      <c r="K17" s="18">
        <f>SUMIFS(Tabla!$F:$F,Tabla!$A:$A,K$6,Tabla!$B:$B,"B001",Tabla!$D:$D,$A17,Tabla!$G:$G,"C")</f>
        <v>1599.1014219285237</v>
      </c>
      <c r="L17" s="18">
        <f>SUMIFS(Tabla!$F:$F,Tabla!$A:$A,L$6,Tabla!$B:$B,"B001",Tabla!$D:$D,$A17,Tabla!$G:$G,"C")</f>
        <v>1695.0026371727236</v>
      </c>
      <c r="M17" s="18">
        <f>SUMIFS(Tabla!$F:$F,Tabla!$A:$A,M$6,Tabla!$B:$B,"B001",Tabla!$D:$D,$A17,Tabla!$G:$G,"C")</f>
        <v>1858.4831264245231</v>
      </c>
      <c r="N17" s="18">
        <f>SUMIFS(Tabla!$F:$F,Tabla!$A:$A,N$6,Tabla!$B:$B,"B001",Tabla!$D:$D,$A17,Tabla!$G:$G,"C")</f>
        <v>2091.154960833348</v>
      </c>
      <c r="O17" s="18">
        <f>SUMIFS(Tabla!$F:$F,Tabla!$A:$A,O$6,Tabla!$B:$B,"B001",Tabla!$D:$D,$A17,Tabla!$G:$G,"C")</f>
        <v>2261.1021378500827</v>
      </c>
      <c r="P17" s="18">
        <f>SUMIFS(Tabla!$F:$F,Tabla!$A:$A,P$6,Tabla!$B:$B,"B001",Tabla!$D:$D,$A17,Tabla!$G:$G,"C")</f>
        <v>2526.2619794400307</v>
      </c>
      <c r="Q17" s="18">
        <f>SUMIFS(Tabla!$F:$F,Tabla!$A:$A,Q$6,Tabla!$B:$B,"B001",Tabla!$D:$D,$A17,Tabla!$G:$G,"C")</f>
        <v>2805.7809240023839</v>
      </c>
      <c r="R17" s="18">
        <f>SUMIFS(Tabla!$F:$F,Tabla!$A:$A,R$6,Tabla!$B:$B,"B001",Tabla!$D:$D,$A17,Tabla!$G:$G,"C")</f>
        <v>3165.6893025300747</v>
      </c>
      <c r="S17" s="18">
        <f>SUMIFS(Tabla!$F:$F,Tabla!$A:$A,S$6,Tabla!$B:$B,"B001",Tabla!$D:$D,$A17,Tabla!$G:$G,"C")</f>
        <v>3343.3384021004758</v>
      </c>
      <c r="T17" s="18">
        <f>SUMIFS(Tabla!$F:$F,Tabla!$A:$A,T$6,Tabla!$B:$B,"B001",Tabla!$D:$D,$A17,Tabla!$G:$G,"C")</f>
        <v>4022.3059744745183</v>
      </c>
      <c r="U17" s="18">
        <f>SUMIFS(Tabla!$F:$F,Tabla!$A:$A,U$6,Tabla!$B:$B,"B001",Tabla!$D:$D,$A17,Tabla!$G:$G,"C")</f>
        <v>4491.6177319040016</v>
      </c>
      <c r="V17" s="18">
        <f>SUMIFS(Tabla!$F:$F,Tabla!$A:$A,V$6,Tabla!$B:$B,"B001",Tabla!$D:$D,$A17,Tabla!$G:$G,"C")</f>
        <v>4812.499366572205</v>
      </c>
      <c r="W17" s="18">
        <f>SUMIFS(Tabla!$F:$F,Tabla!$A:$A,W$6,Tabla!$B:$B,"B001",Tabla!$D:$D,$A17,Tabla!$G:$G,"C")</f>
        <v>5145.3847984525228</v>
      </c>
      <c r="X17" s="18">
        <f>SUMIFS(Tabla!$F:$F,Tabla!$A:$A,X$6,Tabla!$B:$B,"B001",Tabla!$D:$D,$A17,Tabla!$G:$G,"C")</f>
        <v>5511.775240962631</v>
      </c>
      <c r="Y17" s="53">
        <f>SUMIFS(Tabla!$F:$F,Tabla!$A:$A,Y$6,Tabla!$B:$B,"B001",Tabla!$D:$D,$A17,Tabla!$G:$G,"C")</f>
        <v>5824.0837668616405</v>
      </c>
      <c r="Z17" s="54">
        <f>SUMIFS(Tabla!$F:$F,Tabla!$A:$A,Z$6,Tabla!$B:$B,"B001",Tabla!$D:$D,$A17,Tabla!$G:$G,"C")</f>
        <v>6039.9409734785513</v>
      </c>
      <c r="AA17" s="54">
        <f>SUMIFS(Tabla!$F:$F,Tabla!$A:$A,AA$6,Tabla!$B:$B,"B001",Tabla!$D:$D,$A17,Tabla!$G:$G,"C")</f>
        <v>5983.7133240900484</v>
      </c>
      <c r="AB17" s="53">
        <f>SUMIFS(Tabla!$F:$F,Tabla!$A:$A,AB$6,Tabla!$B:$B,"B001",Tabla!$D:$D,$A17,Tabla!$G:$G,"C")</f>
        <v>6202.7668182868547</v>
      </c>
      <c r="AC17" s="53">
        <f>SUMIFS(Tabla!$F:$F,Tabla!$A:$A,AC$6,Tabla!$B:$B,"B001",Tabla!$D:$D,$A17,Tabla!$G:$G,"C")</f>
        <v>6508.0992394015102</v>
      </c>
      <c r="AD17" s="53">
        <f>SUMIFS(Tabla!$F:$F,Tabla!$A:$A,AD$6,Tabla!$B:$B,"B001",Tabla!$D:$D,$A17,Tabla!$G:$G,"C")</f>
        <v>6754.7451060455642</v>
      </c>
      <c r="AE17" s="53">
        <f>SUMIFS(Tabla!$F:$F,Tabla!$A:$A,AE$6,Tabla!$B:$B,"B001",Tabla!$D:$D,$A17,Tabla!$G:$G,"C")</f>
        <v>7081.6532922371789</v>
      </c>
    </row>
    <row r="18" spans="1:31" s="8" customFormat="1" ht="34.700000000000003" customHeight="1" x14ac:dyDescent="0.2">
      <c r="A18" s="10" t="s">
        <v>69</v>
      </c>
      <c r="B18" s="47" t="s">
        <v>33</v>
      </c>
      <c r="C18" s="18">
        <f>SUMIFS(Tabla!$F:$F,Tabla!$A:$A,C$6,Tabla!$B:$B,"B001",Tabla!$D:$D,$A18,Tabla!$G:$G,"C")</f>
        <v>372.69041631400938</v>
      </c>
      <c r="D18" s="18">
        <f>SUMIFS(Tabla!$F:$F,Tabla!$A:$A,D$6,Tabla!$B:$B,"B001",Tabla!$D:$D,$A18,Tabla!$G:$G,"C")</f>
        <v>425.67371123011344</v>
      </c>
      <c r="E18" s="18">
        <f>SUMIFS(Tabla!$F:$F,Tabla!$A:$A,E$6,Tabla!$B:$B,"B001",Tabla!$D:$D,$A18,Tabla!$G:$G,"C")</f>
        <v>468.47329432303917</v>
      </c>
      <c r="F18" s="18">
        <f>SUMIFS(Tabla!$F:$F,Tabla!$A:$A,F$6,Tabla!$B:$B,"B001",Tabla!$D:$D,$A18,Tabla!$G:$G,"C")</f>
        <v>522.62757607027049</v>
      </c>
      <c r="G18" s="18">
        <f>SUMIFS(Tabla!$F:$F,Tabla!$A:$A,G$6,Tabla!$B:$B,"B001",Tabla!$D:$D,$A18,Tabla!$G:$G,"C")</f>
        <v>584.02695533489032</v>
      </c>
      <c r="H18" s="18">
        <f>SUMIFS(Tabla!$F:$F,Tabla!$A:$A,H$6,Tabla!$B:$B,"B001",Tabla!$D:$D,$A18,Tabla!$G:$G,"C")</f>
        <v>550.17011355356374</v>
      </c>
      <c r="I18" s="18">
        <f>SUMIFS(Tabla!$F:$F,Tabla!$A:$A,I$6,Tabla!$B:$B,"B001",Tabla!$D:$D,$A18,Tabla!$G:$G,"C")</f>
        <v>630.28834727492062</v>
      </c>
      <c r="J18" s="18">
        <f>SUMIFS(Tabla!$F:$F,Tabla!$A:$A,J$6,Tabla!$B:$B,"B001",Tabla!$D:$D,$A18,Tabla!$G:$G,"C")</f>
        <v>691.50128562165116</v>
      </c>
      <c r="K18" s="18">
        <f>SUMIFS(Tabla!$F:$F,Tabla!$A:$A,K$6,Tabla!$B:$B,"B001",Tabla!$D:$D,$A18,Tabla!$G:$G,"C")</f>
        <v>769.7663253633591</v>
      </c>
      <c r="L18" s="18">
        <f>SUMIFS(Tabla!$F:$F,Tabla!$A:$A,L$6,Tabla!$B:$B,"B001",Tabla!$D:$D,$A18,Tabla!$G:$G,"C")</f>
        <v>877.64988236605734</v>
      </c>
      <c r="M18" s="18">
        <f>SUMIFS(Tabla!$F:$F,Tabla!$A:$A,M$6,Tabla!$B:$B,"B001",Tabla!$D:$D,$A18,Tabla!$G:$G,"C")</f>
        <v>1008.3145733372181</v>
      </c>
      <c r="N18" s="18">
        <f>SUMIFS(Tabla!$F:$F,Tabla!$A:$A,N$6,Tabla!$B:$B,"B001",Tabla!$D:$D,$A18,Tabla!$G:$G,"C")</f>
        <v>1182.2653034565819</v>
      </c>
      <c r="O18" s="18">
        <f>SUMIFS(Tabla!$F:$F,Tabla!$A:$A,O$6,Tabla!$B:$B,"B001",Tabla!$D:$D,$A18,Tabla!$G:$G,"C")</f>
        <v>1427.7836502091527</v>
      </c>
      <c r="P18" s="18">
        <f>SUMIFS(Tabla!$F:$F,Tabla!$A:$A,P$6,Tabla!$B:$B,"B001",Tabla!$D:$D,$A18,Tabla!$G:$G,"C")</f>
        <v>1549.654875449284</v>
      </c>
      <c r="Q18" s="18">
        <f>SUMIFS(Tabla!$F:$F,Tabla!$A:$A,Q$6,Tabla!$B:$B,"B001",Tabla!$D:$D,$A18,Tabla!$G:$G,"C")</f>
        <v>1817.3250750681273</v>
      </c>
      <c r="R18" s="18">
        <f>SUMIFS(Tabla!$F:$F,Tabla!$A:$A,R$6,Tabla!$B:$B,"B001",Tabla!$D:$D,$A18,Tabla!$G:$G,"C")</f>
        <v>2058.4275709502949</v>
      </c>
      <c r="S18" s="18">
        <f>SUMIFS(Tabla!$F:$F,Tabla!$A:$A,S$6,Tabla!$B:$B,"B001",Tabla!$D:$D,$A18,Tabla!$G:$G,"C")</f>
        <v>2373.6195498395286</v>
      </c>
      <c r="T18" s="18">
        <f>SUMIFS(Tabla!$F:$F,Tabla!$A:$A,T$6,Tabla!$B:$B,"B001",Tabla!$D:$D,$A18,Tabla!$G:$G,"C")</f>
        <v>2646.864281799642</v>
      </c>
      <c r="U18" s="18">
        <f>SUMIFS(Tabla!$F:$F,Tabla!$A:$A,U$6,Tabla!$B:$B,"B001",Tabla!$D:$D,$A18,Tabla!$G:$G,"C")</f>
        <v>2895.379795640712</v>
      </c>
      <c r="V18" s="18">
        <f>SUMIFS(Tabla!$F:$F,Tabla!$A:$A,V$6,Tabla!$B:$B,"B001",Tabla!$D:$D,$A18,Tabla!$G:$G,"C")</f>
        <v>3076.3395411761708</v>
      </c>
      <c r="W18" s="18">
        <f>SUMIFS(Tabla!$F:$F,Tabla!$A:$A,W$6,Tabla!$B:$B,"B001",Tabla!$D:$D,$A18,Tabla!$G:$G,"C")</f>
        <v>3184.0916298518978</v>
      </c>
      <c r="X18" s="18">
        <f>SUMIFS(Tabla!$F:$F,Tabla!$A:$A,X$6,Tabla!$B:$B,"B001",Tabla!$D:$D,$A18,Tabla!$G:$G,"C")</f>
        <v>3295.8103986777928</v>
      </c>
      <c r="Y18" s="53">
        <f>SUMIFS(Tabla!$F:$F,Tabla!$A:$A,Y$6,Tabla!$B:$B,"B001",Tabla!$D:$D,$A18,Tabla!$G:$G,"C")</f>
        <v>3430.5258806262509</v>
      </c>
      <c r="Z18" s="54">
        <f>SUMIFS(Tabla!$F:$F,Tabla!$A:$A,Z$6,Tabla!$B:$B,"B001",Tabla!$D:$D,$A18,Tabla!$G:$G,"C")</f>
        <v>3665.6050232906587</v>
      </c>
      <c r="AA18" s="54">
        <f>SUMIFS(Tabla!$F:$F,Tabla!$A:$A,AA$6,Tabla!$B:$B,"B001",Tabla!$D:$D,$A18,Tabla!$G:$G,"C")</f>
        <v>3052.96123532925</v>
      </c>
      <c r="AB18" s="53">
        <f>SUMIFS(Tabla!$F:$F,Tabla!$A:$A,AB$6,Tabla!$B:$B,"B001",Tabla!$D:$D,$A18,Tabla!$G:$G,"C")</f>
        <v>3614.6115756759714</v>
      </c>
      <c r="AC18" s="53">
        <f>SUMIFS(Tabla!$F:$F,Tabla!$A:$A,AC$6,Tabla!$B:$B,"B001",Tabla!$D:$D,$A18,Tabla!$G:$G,"C")</f>
        <v>4095.7209579232072</v>
      </c>
      <c r="AD18" s="53">
        <f>SUMIFS(Tabla!$F:$F,Tabla!$A:$A,AD$6,Tabla!$B:$B,"B001",Tabla!$D:$D,$A18,Tabla!$G:$G,"C")</f>
        <v>4425.4456380610254</v>
      </c>
      <c r="AE18" s="53">
        <f>SUMIFS(Tabla!$F:$F,Tabla!$A:$A,AE$6,Tabla!$B:$B,"B001",Tabla!$D:$D,$A18,Tabla!$G:$G,"C")</f>
        <v>4722.3280382246412</v>
      </c>
    </row>
    <row r="19" spans="1:31" s="8" customFormat="1" ht="34.700000000000003" customHeight="1" x14ac:dyDescent="0.2">
      <c r="A19" s="10" t="s">
        <v>30</v>
      </c>
      <c r="B19" s="47" t="s">
        <v>31</v>
      </c>
      <c r="C19" s="18">
        <f>SUMIFS(Tabla!$F:$F,Tabla!$A:$A,C$6,Tabla!$B:$B,"B001",Tabla!$D:$D,$A19,Tabla!$G:$G,"C")</f>
        <v>514.92999999999995</v>
      </c>
      <c r="D19" s="18">
        <f>SUMIFS(Tabla!$F:$F,Tabla!$A:$A,D$6,Tabla!$B:$B,"B001",Tabla!$D:$D,$A19,Tabla!$G:$G,"C")</f>
        <v>470.86676942297436</v>
      </c>
      <c r="E19" s="18">
        <f>SUMIFS(Tabla!$F:$F,Tabla!$A:$A,E$6,Tabla!$B:$B,"B001",Tabla!$D:$D,$A19,Tabla!$G:$G,"C")</f>
        <v>561.25916304098814</v>
      </c>
      <c r="F19" s="18">
        <f>SUMIFS(Tabla!$F:$F,Tabla!$A:$A,F$6,Tabla!$B:$B,"B001",Tabla!$D:$D,$A19,Tabla!$G:$G,"C")</f>
        <v>543.93135737457828</v>
      </c>
      <c r="G19" s="18">
        <f>SUMIFS(Tabla!$F:$F,Tabla!$A:$A,G$6,Tabla!$B:$B,"B001",Tabla!$D:$D,$A19,Tabla!$G:$G,"C")</f>
        <v>602.54169159694686</v>
      </c>
      <c r="H19" s="18">
        <f>SUMIFS(Tabla!$F:$F,Tabla!$A:$A,H$6,Tabla!$B:$B,"B001",Tabla!$D:$D,$A19,Tabla!$G:$G,"C")</f>
        <v>589.41778193046866</v>
      </c>
      <c r="I19" s="18">
        <f>SUMIFS(Tabla!$F:$F,Tabla!$A:$A,I$6,Tabla!$B:$B,"B001",Tabla!$D:$D,$A19,Tabla!$G:$G,"C")</f>
        <v>609.71856869555222</v>
      </c>
      <c r="J19" s="18">
        <f>SUMIFS(Tabla!$F:$F,Tabla!$A:$A,J$6,Tabla!$B:$B,"B001",Tabla!$D:$D,$A19,Tabla!$G:$G,"C")</f>
        <v>543.23899385184473</v>
      </c>
      <c r="K19" s="18">
        <f>SUMIFS(Tabla!$F:$F,Tabla!$A:$A,K$6,Tabla!$B:$B,"B001",Tabla!$D:$D,$A19,Tabla!$G:$G,"C")</f>
        <v>646.1326148156802</v>
      </c>
      <c r="L19" s="18">
        <f>SUMIFS(Tabla!$F:$F,Tabla!$A:$A,L$6,Tabla!$B:$B,"B001",Tabla!$D:$D,$A19,Tabla!$G:$G,"C")</f>
        <v>638.71467175757221</v>
      </c>
      <c r="M19" s="18">
        <f>SUMIFS(Tabla!$F:$F,Tabla!$A:$A,M$6,Tabla!$B:$B,"B001",Tabla!$D:$D,$A19,Tabla!$G:$G,"C")</f>
        <v>699.4912535608961</v>
      </c>
      <c r="N19" s="18">
        <f>SUMIFS(Tabla!$F:$F,Tabla!$A:$A,N$6,Tabla!$B:$B,"B001",Tabla!$D:$D,$A19,Tabla!$G:$G,"C")</f>
        <v>827.69012605205728</v>
      </c>
      <c r="O19" s="18">
        <f>SUMIFS(Tabla!$F:$F,Tabla!$A:$A,O$6,Tabla!$B:$B,"B001",Tabla!$D:$D,$A19,Tabla!$G:$G,"C")</f>
        <v>931.28917633675235</v>
      </c>
      <c r="P19" s="18">
        <f>SUMIFS(Tabla!$F:$F,Tabla!$A:$A,P$6,Tabla!$B:$B,"B001",Tabla!$D:$D,$A19,Tabla!$G:$G,"C")</f>
        <v>1049.8096562424812</v>
      </c>
      <c r="Q19" s="18">
        <f>SUMIFS(Tabla!$F:$F,Tabla!$A:$A,Q$6,Tabla!$B:$B,"B001",Tabla!$D:$D,$A19,Tabla!$G:$G,"C")</f>
        <v>1154.1298489021012</v>
      </c>
      <c r="R19" s="18">
        <f>SUMIFS(Tabla!$F:$F,Tabla!$A:$A,R$6,Tabla!$B:$B,"B001",Tabla!$D:$D,$A19,Tabla!$G:$G,"C")</f>
        <v>1283.4013816912454</v>
      </c>
      <c r="S19" s="18">
        <f>SUMIFS(Tabla!$F:$F,Tabla!$A:$A,S$6,Tabla!$B:$B,"B001",Tabla!$D:$D,$A19,Tabla!$G:$G,"C")</f>
        <v>1432.69183897992</v>
      </c>
      <c r="T19" s="18">
        <f>SUMIFS(Tabla!$F:$F,Tabla!$A:$A,T$6,Tabla!$B:$B,"B001",Tabla!$D:$D,$A19,Tabla!$G:$G,"C")</f>
        <v>1592.0859212617538</v>
      </c>
      <c r="U19" s="18">
        <f>SUMIFS(Tabla!$F:$F,Tabla!$A:$A,U$6,Tabla!$B:$B,"B001",Tabla!$D:$D,$A19,Tabla!$G:$G,"C")</f>
        <v>1655.1553105703968</v>
      </c>
      <c r="V19" s="18">
        <f>SUMIFS(Tabla!$F:$F,Tabla!$A:$A,V$6,Tabla!$B:$B,"B001",Tabla!$D:$D,$A19,Tabla!$G:$G,"C")</f>
        <v>1869.9384289250756</v>
      </c>
      <c r="W19" s="18">
        <f>SUMIFS(Tabla!$F:$F,Tabla!$A:$A,W$6,Tabla!$B:$B,"B001",Tabla!$D:$D,$A19,Tabla!$G:$G,"C")</f>
        <v>2154.723563198283</v>
      </c>
      <c r="X19" s="18">
        <f>SUMIFS(Tabla!$F:$F,Tabla!$A:$A,X$6,Tabla!$B:$B,"B001",Tabla!$D:$D,$A19,Tabla!$G:$G,"C")</f>
        <v>2500.8802795171359</v>
      </c>
      <c r="Y19" s="53">
        <f>SUMIFS(Tabla!$F:$F,Tabla!$A:$A,Y$6,Tabla!$B:$B,"B001",Tabla!$D:$D,$A19,Tabla!$G:$G,"C")</f>
        <v>2777.7295462600041</v>
      </c>
      <c r="Z19" s="54">
        <f>SUMIFS(Tabla!$F:$F,Tabla!$A:$A,Z$6,Tabla!$B:$B,"B001",Tabla!$D:$D,$A19,Tabla!$G:$G,"C")</f>
        <v>3082.7955389964527</v>
      </c>
      <c r="AA19" s="54">
        <f>SUMIFS(Tabla!$F:$F,Tabla!$A:$A,AA$6,Tabla!$B:$B,"B001",Tabla!$D:$D,$A19,Tabla!$G:$G,"C")</f>
        <v>3503.4161421313092</v>
      </c>
      <c r="AB19" s="53">
        <f>SUMIFS(Tabla!$F:$F,Tabla!$A:$A,AB$6,Tabla!$B:$B,"B001",Tabla!$D:$D,$A19,Tabla!$G:$G,"C")</f>
        <v>3930.6566764525678</v>
      </c>
      <c r="AC19" s="53">
        <f>SUMIFS(Tabla!$F:$F,Tabla!$A:$A,AC$6,Tabla!$B:$B,"B001",Tabla!$D:$D,$A19,Tabla!$G:$G,"C")</f>
        <v>4149.5437906927154</v>
      </c>
      <c r="AD19" s="53">
        <f>SUMIFS(Tabla!$F:$F,Tabla!$A:$A,AD$6,Tabla!$B:$B,"B001",Tabla!$D:$D,$A19,Tabla!$G:$G,"C")</f>
        <v>4436.8640714953035</v>
      </c>
      <c r="AE19" s="53">
        <f>SUMIFS(Tabla!$F:$F,Tabla!$A:$A,AE$6,Tabla!$B:$B,"B001",Tabla!$D:$D,$A19,Tabla!$G:$G,"C")</f>
        <v>4607.2792870344147</v>
      </c>
    </row>
    <row r="20" spans="1:31" s="8" customFormat="1" ht="24.75" customHeight="1" x14ac:dyDescent="0.2">
      <c r="A20" s="16" t="s">
        <v>26</v>
      </c>
      <c r="B20" s="47" t="s">
        <v>27</v>
      </c>
      <c r="C20" s="18">
        <f>SUMIFS(Tabla!$F:$F,Tabla!$A:$A,C$6,Tabla!$B:$B,"B001",Tabla!$D:$D,$A20,Tabla!$G:$G,"C")</f>
        <v>371.20756377424232</v>
      </c>
      <c r="D20" s="18">
        <f>SUMIFS(Tabla!$F:$F,Tabla!$A:$A,D$6,Tabla!$B:$B,"B001",Tabla!$D:$D,$A20,Tabla!$G:$G,"C")</f>
        <v>402.62632528933472</v>
      </c>
      <c r="E20" s="18">
        <f>SUMIFS(Tabla!$F:$F,Tabla!$A:$A,E$6,Tabla!$B:$B,"B001",Tabla!$D:$D,$A20,Tabla!$G:$G,"C")</f>
        <v>405.56937570164376</v>
      </c>
      <c r="F20" s="18">
        <f>SUMIFS(Tabla!$F:$F,Tabla!$A:$A,F$6,Tabla!$B:$B,"B001",Tabla!$D:$D,$A20,Tabla!$G:$G,"C")</f>
        <v>453.38139845032674</v>
      </c>
      <c r="G20" s="18">
        <f>SUMIFS(Tabla!$F:$F,Tabla!$A:$A,G$6,Tabla!$B:$B,"B001",Tabla!$D:$D,$A20,Tabla!$G:$G,"C")</f>
        <v>485.79427889256453</v>
      </c>
      <c r="H20" s="18">
        <f>SUMIFS(Tabla!$F:$F,Tabla!$A:$A,H$6,Tabla!$B:$B,"B001",Tabla!$D:$D,$A20,Tabla!$G:$G,"C")</f>
        <v>526.54489594139216</v>
      </c>
      <c r="I20" s="18">
        <f>SUMIFS(Tabla!$F:$F,Tabla!$A:$A,I$6,Tabla!$B:$B,"B001",Tabla!$D:$D,$A20,Tabla!$G:$G,"C")</f>
        <v>554.8975148464724</v>
      </c>
      <c r="J20" s="18">
        <f>SUMIFS(Tabla!$F:$F,Tabla!$A:$A,J$6,Tabla!$B:$B,"B001",Tabla!$D:$D,$A20,Tabla!$G:$G,"C")</f>
        <v>591.83047788228441</v>
      </c>
      <c r="K20" s="18">
        <f>SUMIFS(Tabla!$F:$F,Tabla!$A:$A,K$6,Tabla!$B:$B,"B001",Tabla!$D:$D,$A20,Tabla!$G:$G,"C")</f>
        <v>617.07196763688512</v>
      </c>
      <c r="L20" s="18">
        <f>SUMIFS(Tabla!$F:$F,Tabla!$A:$A,L$6,Tabla!$B:$B,"B001",Tabla!$D:$D,$A20,Tabla!$G:$G,"C")</f>
        <v>636.90653249659533</v>
      </c>
      <c r="M20" s="18">
        <f>SUMIFS(Tabla!$F:$F,Tabla!$A:$A,M$6,Tabla!$B:$B,"B001",Tabla!$D:$D,$A20,Tabla!$G:$G,"C")</f>
        <v>674.62594015366381</v>
      </c>
      <c r="N20" s="18">
        <f>SUMIFS(Tabla!$F:$F,Tabla!$A:$A,N$6,Tabla!$B:$B,"B001",Tabla!$D:$D,$A20,Tabla!$G:$G,"C")</f>
        <v>771.0291275542063</v>
      </c>
      <c r="O20" s="18">
        <f>SUMIFS(Tabla!$F:$F,Tabla!$A:$A,O$6,Tabla!$B:$B,"B001",Tabla!$D:$D,$A20,Tabla!$G:$G,"C")</f>
        <v>839.68906020215547</v>
      </c>
      <c r="P20" s="18">
        <f>SUMIFS(Tabla!$F:$F,Tabla!$A:$A,P$6,Tabla!$B:$B,"B001",Tabla!$D:$D,$A20,Tabla!$G:$G,"C")</f>
        <v>920.29622198715674</v>
      </c>
      <c r="Q20" s="18">
        <f>SUMIFS(Tabla!$F:$F,Tabla!$A:$A,Q$6,Tabla!$B:$B,"B001",Tabla!$D:$D,$A20,Tabla!$G:$G,"C")</f>
        <v>989.07032412622664</v>
      </c>
      <c r="R20" s="18">
        <f>SUMIFS(Tabla!$F:$F,Tabla!$A:$A,R$6,Tabla!$B:$B,"B001",Tabla!$D:$D,$A20,Tabla!$G:$G,"C")</f>
        <v>1064.9677364458016</v>
      </c>
      <c r="S20" s="18">
        <f>SUMIFS(Tabla!$F:$F,Tabla!$A:$A,S$6,Tabla!$B:$B,"B001",Tabla!$D:$D,$A20,Tabla!$G:$G,"C")</f>
        <v>1200.0672465409343</v>
      </c>
      <c r="T20" s="18">
        <f>SUMIFS(Tabla!$F:$F,Tabla!$A:$A,T$6,Tabla!$B:$B,"B001",Tabla!$D:$D,$A20,Tabla!$G:$G,"C")</f>
        <v>1288.2315345869506</v>
      </c>
      <c r="U20" s="18">
        <f>SUMIFS(Tabla!$F:$F,Tabla!$A:$A,U$6,Tabla!$B:$B,"B001",Tabla!$D:$D,$A20,Tabla!$G:$G,"C")</f>
        <v>1449.4910836463821</v>
      </c>
      <c r="V20" s="18">
        <f>SUMIFS(Tabla!$F:$F,Tabla!$A:$A,V$6,Tabla!$B:$B,"B001",Tabla!$D:$D,$A20,Tabla!$G:$G,"C")</f>
        <v>1646.6072390633747</v>
      </c>
      <c r="W20" s="18">
        <f>SUMIFS(Tabla!$F:$F,Tabla!$A:$A,W$6,Tabla!$B:$B,"B001",Tabla!$D:$D,$A20,Tabla!$G:$G,"C")</f>
        <v>1787.8888852504169</v>
      </c>
      <c r="X20" s="18">
        <f>SUMIFS(Tabla!$F:$F,Tabla!$A:$A,X$6,Tabla!$B:$B,"B001",Tabla!$D:$D,$A20,Tabla!$G:$G,"C")</f>
        <v>1995.8618232883441</v>
      </c>
      <c r="Y20" s="53">
        <f>SUMIFS(Tabla!$F:$F,Tabla!$A:$A,Y$6,Tabla!$B:$B,"B001",Tabla!$D:$D,$A20,Tabla!$G:$G,"C")</f>
        <v>2121.0548274445518</v>
      </c>
      <c r="Z20" s="54">
        <f>SUMIFS(Tabla!$F:$F,Tabla!$A:$A,Z$6,Tabla!$B:$B,"B001",Tabla!$D:$D,$A20,Tabla!$G:$G,"C")</f>
        <v>2189.3381787840181</v>
      </c>
      <c r="AA20" s="54">
        <f>SUMIFS(Tabla!$F:$F,Tabla!$A:$A,AA$6,Tabla!$B:$B,"B001",Tabla!$D:$D,$A20,Tabla!$G:$G,"C")</f>
        <v>1932.1851803876775</v>
      </c>
      <c r="AB20" s="53">
        <f>SUMIFS(Tabla!$F:$F,Tabla!$A:$A,AB$6,Tabla!$B:$B,"B001",Tabla!$D:$D,$A20,Tabla!$G:$G,"C")</f>
        <v>1960.9082570524829</v>
      </c>
      <c r="AC20" s="53">
        <f>SUMIFS(Tabla!$F:$F,Tabla!$A:$A,AC$6,Tabla!$B:$B,"B001",Tabla!$D:$D,$A20,Tabla!$G:$G,"C")</f>
        <v>2090.5856822697669</v>
      </c>
      <c r="AD20" s="53">
        <f>SUMIFS(Tabla!$F:$F,Tabla!$A:$A,AD$6,Tabla!$B:$B,"B001",Tabla!$D:$D,$A20,Tabla!$G:$G,"C")</f>
        <v>2241.4346498487821</v>
      </c>
      <c r="AE20" s="53">
        <f>SUMIFS(Tabla!$F:$F,Tabla!$A:$A,AE$6,Tabla!$B:$B,"B001",Tabla!$D:$D,$A20,Tabla!$G:$G,"C")</f>
        <v>2348.6507785335643</v>
      </c>
    </row>
    <row r="21" spans="1:31" s="8" customFormat="1" ht="24.75" customHeight="1" x14ac:dyDescent="0.2">
      <c r="A21" s="16" t="s">
        <v>28</v>
      </c>
      <c r="B21" s="47" t="s">
        <v>29</v>
      </c>
      <c r="C21" s="18">
        <f>SUMIFS(Tabla!$F:$F,Tabla!$A:$A,C$6,Tabla!$B:$B,"B001",Tabla!$D:$D,$A21,Tabla!$G:$G,"C")</f>
        <v>296.20586715956387</v>
      </c>
      <c r="D21" s="18">
        <f>SUMIFS(Tabla!$F:$F,Tabla!$A:$A,D$6,Tabla!$B:$B,"B001",Tabla!$D:$D,$A21,Tabla!$G:$G,"C")</f>
        <v>343.72227532375967</v>
      </c>
      <c r="E21" s="18">
        <f>SUMIFS(Tabla!$F:$F,Tabla!$A:$A,E$6,Tabla!$B:$B,"B001",Tabla!$D:$D,$A21,Tabla!$G:$G,"C")</f>
        <v>364.16363834930047</v>
      </c>
      <c r="F21" s="18">
        <f>SUMIFS(Tabla!$F:$F,Tabla!$A:$A,F$6,Tabla!$B:$B,"B001",Tabla!$D:$D,$A21,Tabla!$G:$G,"C")</f>
        <v>406.77228819010583</v>
      </c>
      <c r="G21" s="18">
        <f>SUMIFS(Tabla!$F:$F,Tabla!$A:$A,G$6,Tabla!$B:$B,"B001",Tabla!$D:$D,$A21,Tabla!$G:$G,"C")</f>
        <v>419.7612532426831</v>
      </c>
      <c r="H21" s="18">
        <f>SUMIFS(Tabla!$F:$F,Tabla!$A:$A,H$6,Tabla!$B:$B,"B001",Tabla!$D:$D,$A21,Tabla!$G:$G,"C")</f>
        <v>456.94119595299742</v>
      </c>
      <c r="I21" s="18">
        <f>SUMIFS(Tabla!$F:$F,Tabla!$A:$A,I$6,Tabla!$B:$B,"B001",Tabla!$D:$D,$A21,Tabla!$G:$G,"C")</f>
        <v>516.51595607888453</v>
      </c>
      <c r="J21" s="18">
        <f>SUMIFS(Tabla!$F:$F,Tabla!$A:$A,J$6,Tabla!$B:$B,"B001",Tabla!$D:$D,$A21,Tabla!$G:$G,"C")</f>
        <v>561.64754638630473</v>
      </c>
      <c r="K21" s="18">
        <f>SUMIFS(Tabla!$F:$F,Tabla!$A:$A,K$6,Tabla!$B:$B,"B001",Tabla!$D:$D,$A21,Tabla!$G:$G,"C")</f>
        <v>594.69177823459336</v>
      </c>
      <c r="L21" s="18">
        <f>SUMIFS(Tabla!$F:$F,Tabla!$A:$A,L$6,Tabla!$B:$B,"B001",Tabla!$D:$D,$A21,Tabla!$G:$G,"C")</f>
        <v>639.44018782658645</v>
      </c>
      <c r="M21" s="18">
        <f>SUMIFS(Tabla!$F:$F,Tabla!$A:$A,M$6,Tabla!$B:$B,"B001",Tabla!$D:$D,$A21,Tabla!$G:$G,"C")</f>
        <v>662.33778729636856</v>
      </c>
      <c r="N21" s="18">
        <f>SUMIFS(Tabla!$F:$F,Tabla!$A:$A,N$6,Tabla!$B:$B,"B001",Tabla!$D:$D,$A21,Tabla!$G:$G,"C")</f>
        <v>710.93300246134322</v>
      </c>
      <c r="O21" s="18">
        <f>SUMIFS(Tabla!$F:$F,Tabla!$A:$A,O$6,Tabla!$B:$B,"B001",Tabla!$D:$D,$A21,Tabla!$G:$G,"C")</f>
        <v>732.62302907111984</v>
      </c>
      <c r="P21" s="18">
        <f>SUMIFS(Tabla!$F:$F,Tabla!$A:$A,P$6,Tabla!$B:$B,"B001",Tabla!$D:$D,$A21,Tabla!$G:$G,"C")</f>
        <v>806.26810058967135</v>
      </c>
      <c r="Q21" s="18">
        <f>SUMIFS(Tabla!$F:$F,Tabla!$A:$A,Q$6,Tabla!$B:$B,"B001",Tabla!$D:$D,$A21,Tabla!$G:$G,"C")</f>
        <v>898.88686348328531</v>
      </c>
      <c r="R21" s="18">
        <f>SUMIFS(Tabla!$F:$F,Tabla!$A:$A,R$6,Tabla!$B:$B,"B001",Tabla!$D:$D,$A21,Tabla!$G:$G,"C")</f>
        <v>945.86154314504176</v>
      </c>
      <c r="S21" s="18">
        <f>SUMIFS(Tabla!$F:$F,Tabla!$A:$A,S$6,Tabla!$B:$B,"B001",Tabla!$D:$D,$A21,Tabla!$G:$G,"C")</f>
        <v>989.49277079545334</v>
      </c>
      <c r="T21" s="18">
        <f>SUMIFS(Tabla!$F:$F,Tabla!$A:$A,T$6,Tabla!$B:$B,"B001",Tabla!$D:$D,$A21,Tabla!$G:$G,"C")</f>
        <v>1141.7101955857786</v>
      </c>
      <c r="U21" s="18">
        <f>SUMIFS(Tabla!$F:$F,Tabla!$A:$A,U$6,Tabla!$B:$B,"B001",Tabla!$D:$D,$A21,Tabla!$G:$G,"C")</f>
        <v>1230.3171015204639</v>
      </c>
      <c r="V21" s="18">
        <f>SUMIFS(Tabla!$F:$F,Tabla!$A:$A,V$6,Tabla!$B:$B,"B001",Tabla!$D:$D,$A21,Tabla!$G:$G,"C")</f>
        <v>1340.5536723618318</v>
      </c>
      <c r="W21" s="18">
        <f>SUMIFS(Tabla!$F:$F,Tabla!$A:$A,W$6,Tabla!$B:$B,"B001",Tabla!$D:$D,$A21,Tabla!$G:$G,"C")</f>
        <v>1560.358799629254</v>
      </c>
      <c r="X21" s="18">
        <f>SUMIFS(Tabla!$F:$F,Tabla!$A:$A,X$6,Tabla!$B:$B,"B001",Tabla!$D:$D,$A21,Tabla!$G:$G,"C")</f>
        <v>1763.0632992034264</v>
      </c>
      <c r="Y21" s="53">
        <f>SUMIFS(Tabla!$F:$F,Tabla!$A:$A,Y$6,Tabla!$B:$B,"B001",Tabla!$D:$D,$A21,Tabla!$G:$G,"C")</f>
        <v>1932.3112052506804</v>
      </c>
      <c r="Z21" s="54">
        <f>SUMIFS(Tabla!$F:$F,Tabla!$A:$A,Z$6,Tabla!$B:$B,"B001",Tabla!$D:$D,$A21,Tabla!$G:$G,"C")</f>
        <v>2045.8150048124567</v>
      </c>
      <c r="AA21" s="54">
        <f>SUMIFS(Tabla!$F:$F,Tabla!$A:$A,AA$6,Tabla!$B:$B,"B001",Tabla!$D:$D,$A21,Tabla!$G:$G,"C")</f>
        <v>2442.0376952557667</v>
      </c>
      <c r="AB21" s="53">
        <f>SUMIFS(Tabla!$F:$F,Tabla!$A:$A,AB$6,Tabla!$B:$B,"B001",Tabla!$D:$D,$A21,Tabla!$G:$G,"C")</f>
        <v>2621.2867204764598</v>
      </c>
      <c r="AC21" s="53">
        <f>SUMIFS(Tabla!$F:$F,Tabla!$A:$A,AC$6,Tabla!$B:$B,"B001",Tabla!$D:$D,$A21,Tabla!$G:$G,"C")</f>
        <v>2720.9165000847906</v>
      </c>
      <c r="AD21" s="53">
        <f>SUMIFS(Tabla!$F:$F,Tabla!$A:$A,AD$6,Tabla!$B:$B,"B001",Tabla!$D:$D,$A21,Tabla!$G:$G,"C")</f>
        <v>2810.793333242952</v>
      </c>
      <c r="AE21" s="53">
        <f>SUMIFS(Tabla!$F:$F,Tabla!$A:$A,AE$6,Tabla!$B:$B,"B001",Tabla!$D:$D,$A21,Tabla!$G:$G,"C")</f>
        <v>2901.1137004193638</v>
      </c>
    </row>
    <row r="22" spans="1:31" s="8" customFormat="1" ht="34.700000000000003" customHeight="1" x14ac:dyDescent="0.2">
      <c r="A22" s="10" t="s">
        <v>70</v>
      </c>
      <c r="B22" s="47" t="s">
        <v>34</v>
      </c>
      <c r="C22" s="18">
        <f>SUMIFS(Tabla!$F:$F,Tabla!$A:$A,C$6,Tabla!$B:$B,"B001",Tabla!$D:$D,$A22,Tabla!$G:$G,"C")</f>
        <v>339.92331375838006</v>
      </c>
      <c r="D22" s="18">
        <f>SUMIFS(Tabla!$F:$F,Tabla!$A:$A,D$6,Tabla!$B:$B,"B001",Tabla!$D:$D,$A22,Tabla!$G:$G,"C")</f>
        <v>378.47477319281768</v>
      </c>
      <c r="E22" s="18">
        <f>SUMIFS(Tabla!$F:$F,Tabla!$A:$A,E$6,Tabla!$B:$B,"B001",Tabla!$D:$D,$A22,Tabla!$G:$G,"C")</f>
        <v>415.223721575073</v>
      </c>
      <c r="F22" s="18">
        <f>SUMIFS(Tabla!$F:$F,Tabla!$A:$A,F$6,Tabla!$B:$B,"B001",Tabla!$D:$D,$A22,Tabla!$G:$G,"C")</f>
        <v>459.00072028827725</v>
      </c>
      <c r="G22" s="18">
        <f>SUMIFS(Tabla!$F:$F,Tabla!$A:$A,G$6,Tabla!$B:$B,"B001",Tabla!$D:$D,$A22,Tabla!$G:$G,"C")</f>
        <v>431.97406808906021</v>
      </c>
      <c r="H22" s="18">
        <f>SUMIFS(Tabla!$F:$F,Tabla!$A:$A,H$6,Tabla!$B:$B,"B001",Tabla!$D:$D,$A22,Tabla!$G:$G,"C")</f>
        <v>454.7854828045015</v>
      </c>
      <c r="I22" s="18">
        <f>SUMIFS(Tabla!$F:$F,Tabla!$A:$A,I$6,Tabla!$B:$B,"B001",Tabla!$D:$D,$A22,Tabla!$G:$G,"C")</f>
        <v>472.89507488897152</v>
      </c>
      <c r="J22" s="18">
        <f>SUMIFS(Tabla!$F:$F,Tabla!$A:$A,J$6,Tabla!$B:$B,"B001",Tabla!$D:$D,$A22,Tabla!$G:$G,"C")</f>
        <v>508.18919252791051</v>
      </c>
      <c r="K22" s="18">
        <f>SUMIFS(Tabla!$F:$F,Tabla!$A:$A,K$6,Tabla!$B:$B,"B001",Tabla!$D:$D,$A22,Tabla!$G:$G,"C")</f>
        <v>533.05321247193706</v>
      </c>
      <c r="L22" s="18">
        <f>SUMIFS(Tabla!$F:$F,Tabla!$A:$A,L$6,Tabla!$B:$B,"B001",Tabla!$D:$D,$A22,Tabla!$G:$G,"C")</f>
        <v>557.39417781582006</v>
      </c>
      <c r="M22" s="18">
        <f>SUMIFS(Tabla!$F:$F,Tabla!$A:$A,M$6,Tabla!$B:$B,"B001",Tabla!$D:$D,$A22,Tabla!$G:$G,"C")</f>
        <v>590.99123902972769</v>
      </c>
      <c r="N22" s="18">
        <f>SUMIFS(Tabla!$F:$F,Tabla!$A:$A,N$6,Tabla!$B:$B,"B001",Tabla!$D:$D,$A22,Tabla!$G:$G,"C")</f>
        <v>674.73510216374905</v>
      </c>
      <c r="O22" s="18">
        <f>SUMIFS(Tabla!$F:$F,Tabla!$A:$A,O$6,Tabla!$B:$B,"B001",Tabla!$D:$D,$A22,Tabla!$G:$G,"C")</f>
        <v>697.15729685553038</v>
      </c>
      <c r="P22" s="18">
        <f>SUMIFS(Tabla!$F:$F,Tabla!$A:$A,P$6,Tabla!$B:$B,"B001",Tabla!$D:$D,$A22,Tabla!$G:$G,"C")</f>
        <v>744.92244711543924</v>
      </c>
      <c r="Q22" s="18">
        <f>SUMIFS(Tabla!$F:$F,Tabla!$A:$A,Q$6,Tabla!$B:$B,"B001",Tabla!$D:$D,$A22,Tabla!$G:$G,"C")</f>
        <v>788.52918785931661</v>
      </c>
      <c r="R22" s="18">
        <f>SUMIFS(Tabla!$F:$F,Tabla!$A:$A,R$6,Tabla!$B:$B,"B001",Tabla!$D:$D,$A22,Tabla!$G:$G,"C")</f>
        <v>839.77264039785462</v>
      </c>
      <c r="S22" s="18">
        <f>SUMIFS(Tabla!$F:$F,Tabla!$A:$A,S$6,Tabla!$B:$B,"B001",Tabla!$D:$D,$A22,Tabla!$G:$G,"C")</f>
        <v>913.63492236936565</v>
      </c>
      <c r="T22" s="18">
        <f>SUMIFS(Tabla!$F:$F,Tabla!$A:$A,T$6,Tabla!$B:$B,"B001",Tabla!$D:$D,$A22,Tabla!$G:$G,"C")</f>
        <v>973.21111626850109</v>
      </c>
      <c r="U22" s="18">
        <f>SUMIFS(Tabla!$F:$F,Tabla!$A:$A,U$6,Tabla!$B:$B,"B001",Tabla!$D:$D,$A22,Tabla!$G:$G,"C")</f>
        <v>1056.2739069248162</v>
      </c>
      <c r="V22" s="18">
        <f>SUMIFS(Tabla!$F:$F,Tabla!$A:$A,V$6,Tabla!$B:$B,"B001",Tabla!$D:$D,$A22,Tabla!$G:$G,"C")</f>
        <v>1123.0930022256496</v>
      </c>
      <c r="W22" s="18">
        <f>SUMIFS(Tabla!$F:$F,Tabla!$A:$A,W$6,Tabla!$B:$B,"B001",Tabla!$D:$D,$A22,Tabla!$G:$G,"C")</f>
        <v>1175.7591697698952</v>
      </c>
      <c r="X22" s="18">
        <f>SUMIFS(Tabla!$F:$F,Tabla!$A:$A,X$6,Tabla!$B:$B,"B001",Tabla!$D:$D,$A22,Tabla!$G:$G,"C")</f>
        <v>1216.8343178750151</v>
      </c>
      <c r="Y22" s="53">
        <f>SUMIFS(Tabla!$F:$F,Tabla!$A:$A,Y$6,Tabla!$B:$B,"B001",Tabla!$D:$D,$A22,Tabla!$G:$G,"C")</f>
        <v>1267.145059749178</v>
      </c>
      <c r="Z22" s="54">
        <f>SUMIFS(Tabla!$F:$F,Tabla!$A:$A,Z$6,Tabla!$B:$B,"B001",Tabla!$D:$D,$A22,Tabla!$G:$G,"C")</f>
        <v>1317.6149209963298</v>
      </c>
      <c r="AA22" s="54">
        <f>SUMIFS(Tabla!$F:$F,Tabla!$A:$A,AA$6,Tabla!$B:$B,"B001",Tabla!$D:$D,$A22,Tabla!$G:$G,"C")</f>
        <v>853.47859966500289</v>
      </c>
      <c r="AB22" s="53">
        <f>SUMIFS(Tabla!$F:$F,Tabla!$A:$A,AB$6,Tabla!$B:$B,"B001",Tabla!$D:$D,$A22,Tabla!$G:$G,"C")</f>
        <v>1005.348618018143</v>
      </c>
      <c r="AC22" s="53">
        <f>SUMIFS(Tabla!$F:$F,Tabla!$A:$A,AC$6,Tabla!$B:$B,"B001",Tabla!$D:$D,$A22,Tabla!$G:$G,"C")</f>
        <v>1191.7886626014247</v>
      </c>
      <c r="AD22" s="53">
        <f>SUMIFS(Tabla!$F:$F,Tabla!$A:$A,AD$6,Tabla!$B:$B,"B001",Tabla!$D:$D,$A22,Tabla!$G:$G,"C")</f>
        <v>1278.3598614056723</v>
      </c>
      <c r="AE22" s="53">
        <f>SUMIFS(Tabla!$F:$F,Tabla!$A:$A,AE$6,Tabla!$B:$B,"B001",Tabla!$D:$D,$A22,Tabla!$G:$G,"C")</f>
        <v>1372.0362740594123</v>
      </c>
    </row>
    <row r="23" spans="1:31" s="8" customFormat="1" ht="24.75" customHeight="1" x14ac:dyDescent="0.2">
      <c r="A23" s="41"/>
      <c r="B23" s="42" t="s">
        <v>107</v>
      </c>
      <c r="C23" s="39">
        <f>SUM(C7:C22)</f>
        <v>8824.3033226936714</v>
      </c>
      <c r="D23" s="39">
        <f t="shared" ref="D23:AE23" si="0">SUM(D7:D22)</f>
        <v>9680.6370603708274</v>
      </c>
      <c r="E23" s="39">
        <f t="shared" si="0"/>
        <v>10561.673417787233</v>
      </c>
      <c r="F23" s="39">
        <f t="shared" si="0"/>
        <v>11162.067494228779</v>
      </c>
      <c r="G23" s="39">
        <f t="shared" si="0"/>
        <v>11510.473882125123</v>
      </c>
      <c r="H23" s="39">
        <f t="shared" si="0"/>
        <v>11779.408362729435</v>
      </c>
      <c r="I23" s="39">
        <f t="shared" si="0"/>
        <v>12253.883803830728</v>
      </c>
      <c r="J23" s="39">
        <f t="shared" si="0"/>
        <v>13010.60172722375</v>
      </c>
      <c r="K23" s="39">
        <f t="shared" si="0"/>
        <v>14475.076312491195</v>
      </c>
      <c r="L23" s="39">
        <f t="shared" si="0"/>
        <v>15905.890923911111</v>
      </c>
      <c r="M23" s="39">
        <f t="shared" si="0"/>
        <v>17971.285013765151</v>
      </c>
      <c r="N23" s="39">
        <f t="shared" si="0"/>
        <v>20872.918876400661</v>
      </c>
      <c r="O23" s="39">
        <f t="shared" si="0"/>
        <v>24739.57965851299</v>
      </c>
      <c r="P23" s="39">
        <f t="shared" si="0"/>
        <v>26703.199254331372</v>
      </c>
      <c r="Q23" s="39">
        <f t="shared" si="0"/>
        <v>28961.97198560703</v>
      </c>
      <c r="R23" s="39">
        <f t="shared" si="0"/>
        <v>34163.888925573694</v>
      </c>
      <c r="S23" s="39">
        <f t="shared" si="0"/>
        <v>39917.704323006248</v>
      </c>
      <c r="T23" s="39">
        <f t="shared" si="0"/>
        <v>45155.760121548119</v>
      </c>
      <c r="U23" s="39">
        <f t="shared" si="0"/>
        <v>49406.092883616519</v>
      </c>
      <c r="V23" s="39">
        <f t="shared" si="0"/>
        <v>53637.877962713887</v>
      </c>
      <c r="W23" s="39">
        <f t="shared" si="0"/>
        <v>57383.251543737002</v>
      </c>
      <c r="X23" s="39">
        <f t="shared" si="0"/>
        <v>61965.662142593501</v>
      </c>
      <c r="Y23" s="40">
        <f t="shared" si="0"/>
        <v>65017.16924737877</v>
      </c>
      <c r="Z23" s="39">
        <f t="shared" si="0"/>
        <v>67599.832700717918</v>
      </c>
      <c r="AA23" s="39">
        <f t="shared" si="0"/>
        <v>55637.010318492627</v>
      </c>
      <c r="AB23" s="40">
        <f t="shared" si="0"/>
        <v>65592.32122495072</v>
      </c>
      <c r="AC23" s="40">
        <f t="shared" si="0"/>
        <v>74308.710621136459</v>
      </c>
      <c r="AD23" s="40">
        <f t="shared" si="0"/>
        <v>81643.189826835543</v>
      </c>
      <c r="AE23" s="40">
        <f t="shared" si="0"/>
        <v>84385.394952394083</v>
      </c>
    </row>
    <row r="24" spans="1:31" s="8" customFormat="1" ht="24.75" customHeight="1" x14ac:dyDescent="0.2">
      <c r="A24" s="43" t="s">
        <v>63</v>
      </c>
      <c r="B24" s="42" t="s">
        <v>108</v>
      </c>
      <c r="C24" s="20">
        <f>SUMIFS(Tabla!$F:$F,Tabla!$A:$A,C$6,Tabla!$B:$B,"IMP_NETOS",Tabla!$G:$G,"C")</f>
        <v>373.20000000000005</v>
      </c>
      <c r="D24" s="20">
        <f>SUMIFS(Tabla!$F:$F,Tabla!$A:$A,D$6,Tabla!$B:$B,"IMP_NETOS",Tabla!$G:$G,"C")</f>
        <v>378.21732576841129</v>
      </c>
      <c r="E24" s="20">
        <f>SUMIFS(Tabla!$F:$F,Tabla!$A:$A,E$6,Tabla!$B:$B,"IMP_NETOS",Tabla!$G:$G,"C")</f>
        <v>457.88427138043971</v>
      </c>
      <c r="F24" s="20">
        <f>SUMIFS(Tabla!$F:$F,Tabla!$A:$A,F$6,Tabla!$B:$B,"IMP_NETOS",Tabla!$G:$G,"C")</f>
        <v>498.63728285929119</v>
      </c>
      <c r="G24" s="20">
        <f>SUMIFS(Tabla!$F:$F,Tabla!$A:$A,G$6,Tabla!$B:$B,"IMP_NETOS",Tabla!$G:$G,"C")</f>
        <v>456.02316652371894</v>
      </c>
      <c r="H24" s="20">
        <f>SUMIFS(Tabla!$F:$F,Tabla!$A:$A,H$6,Tabla!$B:$B,"IMP_NETOS",Tabla!$G:$G,"C")</f>
        <v>473.49797795470045</v>
      </c>
      <c r="I24" s="20">
        <f>SUMIFS(Tabla!$F:$F,Tabla!$A:$A,I$6,Tabla!$B:$B,"IMP_NETOS",Tabla!$G:$G,"C")</f>
        <v>546.96746672067911</v>
      </c>
      <c r="J24" s="20">
        <f>SUMIFS(Tabla!$F:$F,Tabla!$A:$A,J$6,Tabla!$B:$B,"IMP_NETOS",Tabla!$G:$G,"C")</f>
        <v>592.85427606136693</v>
      </c>
      <c r="K24" s="20">
        <f>SUMIFS(Tabla!$F:$F,Tabla!$A:$A,K$6,Tabla!$B:$B,"IMP_NETOS",Tabla!$G:$G,"C")</f>
        <v>625.1270492927772</v>
      </c>
      <c r="L24" s="20">
        <f>SUMIFS(Tabla!$F:$F,Tabla!$A:$A,L$6,Tabla!$B:$B,"IMP_NETOS",Tabla!$G:$G,"C")</f>
        <v>718.01581540102779</v>
      </c>
      <c r="M24" s="20">
        <f>SUMIFS(Tabla!$F:$F,Tabla!$A:$A,M$6,Tabla!$B:$B,"IMP_NETOS",Tabla!$G:$G,"C")</f>
        <v>688.43649924710223</v>
      </c>
      <c r="N24" s="20">
        <f>SUMIFS(Tabla!$F:$F,Tabla!$A:$A,N$6,Tabla!$B:$B,"IMP_NETOS",Tabla!$G:$G,"C")</f>
        <v>844.51493186775758</v>
      </c>
      <c r="O24" s="20">
        <f>SUMIFS(Tabla!$F:$F,Tabla!$A:$A,O$6,Tabla!$B:$B,"IMP_NETOS",Tabla!$G:$G,"C")</f>
        <v>981.74829676416323</v>
      </c>
      <c r="P24" s="20">
        <f>SUMIFS(Tabla!$F:$F,Tabla!$A:$A,P$6,Tabla!$B:$B,"IMP_NETOS",Tabla!$G:$G,"C")</f>
        <v>1088.0162930173065</v>
      </c>
      <c r="Q24" s="20">
        <f>SUMIFS(Tabla!$F:$F,Tabla!$A:$A,Q$6,Tabla!$B:$B,"IMP_NETOS",Tabla!$G:$G,"C")</f>
        <v>1269.0375473436741</v>
      </c>
      <c r="R24" s="20">
        <f>SUMIFS(Tabla!$F:$F,Tabla!$A:$A,R$6,Tabla!$B:$B,"IMP_NETOS",Tabla!$G:$G,"C")</f>
        <v>1523.8493262398583</v>
      </c>
      <c r="S24" s="20">
        <f>SUMIFS(Tabla!$F:$F,Tabla!$A:$A,S$6,Tabla!$B:$B,"IMP_NETOS",Tabla!$G:$G,"C")</f>
        <v>1677.7353979704699</v>
      </c>
      <c r="T24" s="20">
        <f>SUMIFS(Tabla!$F:$F,Tabla!$A:$A,T$6,Tabla!$B:$B,"IMP_NETOS",Tabla!$G:$G,"C")</f>
        <v>1793.7363578527106</v>
      </c>
      <c r="U24" s="20">
        <f>SUMIFS(Tabla!$F:$F,Tabla!$A:$A,U$6,Tabla!$B:$B,"IMP_NETOS",Tabla!$G:$G,"C")</f>
        <v>2021.0119983489387</v>
      </c>
      <c r="V24" s="20">
        <f>SUMIFS(Tabla!$F:$F,Tabla!$A:$A,V$6,Tabla!$B:$B,"IMP_NETOS",Tabla!$G:$G,"C")</f>
        <v>2129.9281104642291</v>
      </c>
      <c r="W24" s="20">
        <f>SUMIFS(Tabla!$F:$F,Tabla!$A:$A,W$6,Tabla!$B:$B,"IMP_NETOS",Tabla!$G:$G,"C")</f>
        <v>2377.6071740988937</v>
      </c>
      <c r="X24" s="20">
        <f>SUMIFS(Tabla!$F:$F,Tabla!$A:$A,X$6,Tabla!$B:$B,"IMP_NETOS",Tabla!$G:$G,"C")</f>
        <v>2362.0266837202466</v>
      </c>
      <c r="Y24" s="38">
        <f>SUMIFS(Tabla!$F:$F,Tabla!$A:$A,Y$6,Tabla!$B:$B,"IMP_NETOS",Tabla!$G:$G,"C")</f>
        <v>2299.3019338700024</v>
      </c>
      <c r="Z24" s="20">
        <f>SUMIFS(Tabla!$F:$F,Tabla!$A:$A,Z$6,Tabla!$B:$B,"IMP_NETOS",Tabla!$G:$G,"C")</f>
        <v>2179.1584918391304</v>
      </c>
      <c r="AA24" s="20">
        <f>SUMIFS(Tabla!$F:$F,Tabla!$A:$A,AA$6,Tabla!$B:$B,"IMP_NETOS",Tabla!$G:$G,"C")</f>
        <v>1422.8362030400003</v>
      </c>
      <c r="AB24" s="38">
        <f>SUMIFS(Tabla!$F:$F,Tabla!$A:$A,AB$6,Tabla!$B:$B,"IMP_NETOS",Tabla!$G:$G,"C")</f>
        <v>1804.0712812871111</v>
      </c>
      <c r="AC24" s="38">
        <f>SUMIFS(Tabla!$F:$F,Tabla!$A:$A,AC$6,Tabla!$B:$B,"IMP_NETOS",Tabla!$G:$G,"C")</f>
        <v>2170.593849801</v>
      </c>
      <c r="AD24" s="38">
        <f>SUMIFS(Tabla!$F:$F,Tabla!$A:$A,AD$6,Tabla!$B:$B,"IMP_NETOS",Tabla!$G:$G,"C")</f>
        <v>2168.9654174996031</v>
      </c>
      <c r="AE24" s="38">
        <f>SUMIFS(Tabla!$F:$F,Tabla!$A:$A,AE$6,Tabla!$B:$B,"IMP_NETOS",Tabla!$G:$G,"C")</f>
        <v>2138.5641793531258</v>
      </c>
    </row>
    <row r="25" spans="1:31" s="8" customFormat="1" ht="24.75" customHeight="1" x14ac:dyDescent="0.2">
      <c r="A25" s="36"/>
      <c r="B25" s="37" t="s">
        <v>39</v>
      </c>
      <c r="C25" s="39">
        <f>C23+C24</f>
        <v>9197.5033226936721</v>
      </c>
      <c r="D25" s="39">
        <f t="shared" ref="D25:AE25" si="1">D23+D24</f>
        <v>10058.854386139239</v>
      </c>
      <c r="E25" s="39">
        <f t="shared" si="1"/>
        <v>11019.557689167672</v>
      </c>
      <c r="F25" s="39">
        <f t="shared" si="1"/>
        <v>11660.704777088071</v>
      </c>
      <c r="G25" s="39">
        <f t="shared" si="1"/>
        <v>11966.497048648842</v>
      </c>
      <c r="H25" s="39">
        <f t="shared" si="1"/>
        <v>12252.906340684136</v>
      </c>
      <c r="I25" s="39">
        <f t="shared" si="1"/>
        <v>12800.851270551408</v>
      </c>
      <c r="J25" s="39">
        <f t="shared" si="1"/>
        <v>13603.456003285117</v>
      </c>
      <c r="K25" s="39">
        <f t="shared" si="1"/>
        <v>15100.203361783973</v>
      </c>
      <c r="L25" s="39">
        <f t="shared" si="1"/>
        <v>16623.906739312137</v>
      </c>
      <c r="M25" s="39">
        <f t="shared" si="1"/>
        <v>18659.721513012253</v>
      </c>
      <c r="N25" s="39">
        <f t="shared" si="1"/>
        <v>21717.433808268419</v>
      </c>
      <c r="O25" s="39">
        <f t="shared" si="1"/>
        <v>25721.327955277153</v>
      </c>
      <c r="P25" s="39">
        <f t="shared" si="1"/>
        <v>27791.215547348678</v>
      </c>
      <c r="Q25" s="39">
        <f t="shared" si="1"/>
        <v>30231.009532950702</v>
      </c>
      <c r="R25" s="39">
        <f t="shared" si="1"/>
        <v>35687.738251813549</v>
      </c>
      <c r="S25" s="39">
        <f t="shared" si="1"/>
        <v>41595.439720976719</v>
      </c>
      <c r="T25" s="39">
        <f t="shared" si="1"/>
        <v>46949.496479400827</v>
      </c>
      <c r="U25" s="39">
        <f t="shared" si="1"/>
        <v>51427.104881965461</v>
      </c>
      <c r="V25" s="39">
        <f t="shared" si="1"/>
        <v>55767.806073178115</v>
      </c>
      <c r="W25" s="39">
        <f t="shared" si="1"/>
        <v>59760.858717835894</v>
      </c>
      <c r="X25" s="39">
        <f t="shared" si="1"/>
        <v>64327.688826313744</v>
      </c>
      <c r="Y25" s="40">
        <f t="shared" si="1"/>
        <v>67316.471181248766</v>
      </c>
      <c r="Z25" s="39">
        <f t="shared" si="1"/>
        <v>69778.991192557049</v>
      </c>
      <c r="AA25" s="39">
        <f t="shared" si="1"/>
        <v>57059.846521532629</v>
      </c>
      <c r="AB25" s="40">
        <f t="shared" si="1"/>
        <v>67396.392506237826</v>
      </c>
      <c r="AC25" s="40">
        <f t="shared" si="1"/>
        <v>76479.304470937466</v>
      </c>
      <c r="AD25" s="40">
        <f t="shared" si="1"/>
        <v>83812.155244335154</v>
      </c>
      <c r="AE25" s="40">
        <f t="shared" si="1"/>
        <v>86523.959131747208</v>
      </c>
    </row>
    <row r="26" spans="1:31" s="8" customFormat="1" ht="15" customHeight="1" x14ac:dyDescent="0.2">
      <c r="A26" s="7" t="s">
        <v>169</v>
      </c>
      <c r="B26" s="44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</row>
    <row r="27" spans="1:31" s="6" customFormat="1" ht="15" customHeight="1" x14ac:dyDescent="0.25">
      <c r="A27" s="29" t="s">
        <v>64</v>
      </c>
      <c r="G27" s="23"/>
      <c r="H27" s="23"/>
      <c r="I27" s="23"/>
      <c r="J27" s="23"/>
      <c r="K27" s="23"/>
      <c r="L27" s="23"/>
    </row>
    <row r="28" spans="1:31" s="8" customFormat="1" ht="15" customHeight="1" x14ac:dyDescent="0.25">
      <c r="A28" s="8" t="s">
        <v>72</v>
      </c>
      <c r="Y28" s="58"/>
      <c r="Z28" s="58"/>
      <c r="AA28" s="58"/>
      <c r="AB28" s="58"/>
      <c r="AC28" s="58"/>
      <c r="AD28" s="58"/>
      <c r="AE28" s="58"/>
    </row>
    <row r="29" spans="1:31" s="8" customFormat="1" x14ac:dyDescent="0.25">
      <c r="A29" s="8" t="s">
        <v>103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31" s="8" customFormat="1" ht="24.75" customHeight="1" x14ac:dyDescent="0.25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31" s="8" customFormat="1" ht="24.75" customHeight="1" x14ac:dyDescent="0.25"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31" s="8" customFormat="1" ht="24.75" customHeight="1" x14ac:dyDescent="0.25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4:29" s="8" customFormat="1" ht="24.75" customHeight="1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4:29" s="8" customFormat="1" ht="24.75" customHeight="1" x14ac:dyDescent="0.25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4:29" s="8" customFormat="1" ht="24.75" customHeight="1" x14ac:dyDescent="0.25"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4:29" s="8" customFormat="1" ht="24.75" customHeight="1" x14ac:dyDescent="0.25"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4:29" s="8" customFormat="1" ht="24.75" customHeight="1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4:29" s="8" customFormat="1" ht="24.75" customHeight="1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4:29" s="8" customFormat="1" ht="24.75" customHeight="1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4:29" s="8" customFormat="1" ht="24.75" customHeight="1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4:29" s="8" customFormat="1" ht="24.75" customHeight="1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4:29" s="8" customFormat="1" ht="24.75" customHeight="1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4:29" s="8" customFormat="1" ht="24.75" customHeight="1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4:29" s="8" customFormat="1" ht="24.75" customHeight="1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4:29" s="8" customFormat="1" ht="24.75" customHeight="1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4:29" s="8" customFormat="1" ht="24.75" customHeight="1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4:29" s="8" customFormat="1" ht="24.75" customHeight="1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4:29" s="8" customFormat="1" ht="24.75" customHeight="1" x14ac:dyDescent="0.25">
      <c r="D48" s="9"/>
    </row>
    <row r="49" spans="4:4" s="8" customFormat="1" ht="24.75" customHeight="1" x14ac:dyDescent="0.25">
      <c r="D49" s="9"/>
    </row>
    <row r="50" spans="4:4" s="8" customFormat="1" ht="24.75" customHeight="1" x14ac:dyDescent="0.25">
      <c r="D50" s="9"/>
    </row>
    <row r="51" spans="4:4" s="8" customFormat="1" ht="24.75" customHeight="1" x14ac:dyDescent="0.25">
      <c r="D51" s="9"/>
    </row>
    <row r="52" spans="4:4" s="8" customFormat="1" ht="24.75" customHeight="1" x14ac:dyDescent="0.25"/>
    <row r="53" spans="4:4" s="8" customFormat="1" ht="24.75" customHeight="1" x14ac:dyDescent="0.25"/>
    <row r="54" spans="4:4" s="8" customFormat="1" ht="24.75" customHeight="1" x14ac:dyDescent="0.25"/>
    <row r="55" spans="4:4" s="8" customFormat="1" ht="24.75" customHeight="1" x14ac:dyDescent="0.25"/>
    <row r="56" spans="4:4" s="8" customFormat="1" ht="24.75" customHeight="1" x14ac:dyDescent="0.25"/>
    <row r="57" spans="4:4" s="8" customFormat="1" ht="24.75" customHeight="1" x14ac:dyDescent="0.25"/>
    <row r="58" spans="4:4" s="8" customFormat="1" ht="24.75" customHeight="1" x14ac:dyDescent="0.25"/>
    <row r="59" spans="4:4" s="8" customFormat="1" ht="24.75" customHeight="1" x14ac:dyDescent="0.25"/>
    <row r="60" spans="4:4" s="8" customFormat="1" ht="24.75" customHeight="1" x14ac:dyDescent="0.25"/>
    <row r="61" spans="4:4" s="8" customFormat="1" ht="24.75" customHeight="1" x14ac:dyDescent="0.25"/>
    <row r="62" spans="4:4" s="8" customFormat="1" ht="24.75" customHeight="1" x14ac:dyDescent="0.25"/>
    <row r="63" spans="4:4" s="8" customFormat="1" ht="24.75" customHeight="1" x14ac:dyDescent="0.25"/>
    <row r="64" spans="4:4" s="8" customFormat="1" ht="24.75" customHeight="1" x14ac:dyDescent="0.25"/>
    <row r="65" s="8" customFormat="1" ht="24.75" customHeight="1" x14ac:dyDescent="0.25"/>
    <row r="66" s="8" customFormat="1" ht="24.75" customHeight="1" x14ac:dyDescent="0.25"/>
    <row r="67" s="8" customFormat="1" ht="24.75" customHeight="1" x14ac:dyDescent="0.25"/>
    <row r="68" s="8" customFormat="1" ht="24.75" customHeight="1" x14ac:dyDescent="0.25"/>
    <row r="69" s="8" customFormat="1" ht="24.75" customHeight="1" x14ac:dyDescent="0.25"/>
    <row r="70" s="8" customFormat="1" ht="24.75" customHeight="1" x14ac:dyDescent="0.25"/>
    <row r="71" s="8" customFormat="1" ht="24.75" customHeight="1" x14ac:dyDescent="0.25"/>
    <row r="72" s="8" customFormat="1" ht="24.75" customHeight="1" x14ac:dyDescent="0.25"/>
    <row r="73" s="8" customFormat="1" ht="24.75" customHeight="1" x14ac:dyDescent="0.25"/>
    <row r="74" s="8" customFormat="1" ht="24.75" customHeight="1" x14ac:dyDescent="0.25"/>
    <row r="75" s="8" customFormat="1" ht="24.75" customHeight="1" x14ac:dyDescent="0.25"/>
    <row r="76" s="8" customFormat="1" ht="24.75" customHeight="1" x14ac:dyDescent="0.25"/>
    <row r="77" s="8" customFormat="1" ht="24.75" customHeight="1" x14ac:dyDescent="0.25"/>
    <row r="78" s="8" customFormat="1" ht="24.75" customHeight="1" x14ac:dyDescent="0.25"/>
    <row r="79" s="8" customFormat="1" ht="24.75" customHeight="1" x14ac:dyDescent="0.25"/>
    <row r="80" s="8" customFormat="1" ht="24.75" customHeight="1" x14ac:dyDescent="0.25"/>
    <row r="81" s="8" customFormat="1" ht="24.75" customHeight="1" x14ac:dyDescent="0.25"/>
    <row r="82" s="8" customFormat="1" ht="24.75" customHeight="1" x14ac:dyDescent="0.25"/>
    <row r="83" s="8" customFormat="1" ht="24.75" customHeight="1" x14ac:dyDescent="0.25"/>
    <row r="84" s="8" customFormat="1" ht="24.75" customHeight="1" x14ac:dyDescent="0.25"/>
    <row r="85" s="8" customFormat="1" ht="24.75" customHeight="1" x14ac:dyDescent="0.25"/>
    <row r="86" s="8" customFormat="1" ht="24.75" customHeight="1" x14ac:dyDescent="0.25"/>
    <row r="87" s="8" customFormat="1" ht="24.75" customHeight="1" x14ac:dyDescent="0.25"/>
    <row r="88" s="8" customFormat="1" ht="24.75" customHeight="1" x14ac:dyDescent="0.25"/>
    <row r="89" s="8" customFormat="1" ht="24.75" customHeight="1" x14ac:dyDescent="0.25"/>
    <row r="90" s="8" customFormat="1" ht="24.75" customHeight="1" x14ac:dyDescent="0.25"/>
    <row r="91" s="8" customFormat="1" ht="24.75" customHeight="1" x14ac:dyDescent="0.25"/>
    <row r="92" s="8" customFormat="1" ht="24.75" customHeight="1" x14ac:dyDescent="0.25"/>
    <row r="93" s="8" customFormat="1" ht="24.75" customHeight="1" x14ac:dyDescent="0.25"/>
    <row r="94" s="8" customFormat="1" ht="24.75" customHeight="1" x14ac:dyDescent="0.25"/>
    <row r="95" s="8" customFormat="1" ht="24.75" customHeight="1" x14ac:dyDescent="0.25"/>
    <row r="96" s="8" customFormat="1" ht="24.75" customHeight="1" x14ac:dyDescent="0.25"/>
    <row r="97" s="8" customFormat="1" ht="24.75" customHeight="1" x14ac:dyDescent="0.25"/>
    <row r="98" s="8" customFormat="1" ht="24.75" customHeight="1" x14ac:dyDescent="0.25"/>
    <row r="99" s="8" customFormat="1" ht="24.75" customHeight="1" x14ac:dyDescent="0.25"/>
    <row r="100" s="8" customFormat="1" ht="24.75" customHeight="1" x14ac:dyDescent="0.25"/>
    <row r="101" s="8" customFormat="1" ht="24.75" customHeight="1" x14ac:dyDescent="0.25"/>
    <row r="102" s="8" customFormat="1" ht="24.75" customHeight="1" x14ac:dyDescent="0.25"/>
    <row r="103" s="8" customFormat="1" ht="24.75" customHeight="1" x14ac:dyDescent="0.25"/>
    <row r="104" s="8" customFormat="1" ht="24.75" customHeight="1" x14ac:dyDescent="0.25"/>
    <row r="105" s="8" customFormat="1" ht="24.75" customHeight="1" x14ac:dyDescent="0.25"/>
    <row r="106" s="8" customFormat="1" ht="24.75" customHeight="1" x14ac:dyDescent="0.25"/>
    <row r="107" s="8" customFormat="1" ht="24.75" customHeight="1" x14ac:dyDescent="0.25"/>
    <row r="108" s="8" customFormat="1" ht="24.75" customHeight="1" x14ac:dyDescent="0.25"/>
    <row r="109" s="8" customFormat="1" ht="24.75" customHeight="1" x14ac:dyDescent="0.25"/>
    <row r="110" s="8" customFormat="1" ht="24.75" customHeight="1" x14ac:dyDescent="0.25"/>
    <row r="111" s="8" customFormat="1" ht="24.75" customHeight="1" x14ac:dyDescent="0.25"/>
    <row r="112" s="8" customFormat="1" ht="24.75" customHeight="1" x14ac:dyDescent="0.25"/>
    <row r="113" s="8" customFormat="1" ht="24.75" customHeight="1" x14ac:dyDescent="0.25"/>
    <row r="114" s="8" customFormat="1" ht="24.75" customHeight="1" x14ac:dyDescent="0.25"/>
    <row r="115" s="8" customFormat="1" ht="24.75" customHeight="1" x14ac:dyDescent="0.25"/>
    <row r="116" s="8" customFormat="1" ht="24.75" customHeight="1" x14ac:dyDescent="0.25"/>
    <row r="117" s="8" customFormat="1" ht="24.75" customHeight="1" x14ac:dyDescent="0.25"/>
    <row r="118" s="8" customFormat="1" ht="24.75" customHeight="1" x14ac:dyDescent="0.25"/>
    <row r="119" s="8" customFormat="1" ht="24.75" customHeight="1" x14ac:dyDescent="0.25"/>
    <row r="120" s="8" customFormat="1" ht="24.75" customHeight="1" x14ac:dyDescent="0.25"/>
    <row r="121" s="8" customFormat="1" ht="24.75" customHeight="1" x14ac:dyDescent="0.25"/>
    <row r="122" s="8" customFormat="1" ht="24.75" customHeight="1" x14ac:dyDescent="0.25"/>
    <row r="123" s="8" customFormat="1" ht="24.75" customHeight="1" x14ac:dyDescent="0.25"/>
    <row r="124" s="8" customFormat="1" ht="24.75" customHeight="1" x14ac:dyDescent="0.25"/>
    <row r="125" s="8" customFormat="1" ht="24.75" customHeight="1" x14ac:dyDescent="0.25"/>
    <row r="126" s="8" customFormat="1" ht="24.75" customHeight="1" x14ac:dyDescent="0.25"/>
    <row r="127" s="8" customFormat="1" ht="24.75" customHeight="1" x14ac:dyDescent="0.25"/>
    <row r="128" s="8" customFormat="1" ht="24.75" customHeight="1" x14ac:dyDescent="0.25"/>
    <row r="129" s="8" customFormat="1" ht="24.75" customHeight="1" x14ac:dyDescent="0.25"/>
    <row r="130" s="8" customFormat="1" ht="24.75" customHeight="1" x14ac:dyDescent="0.25"/>
    <row r="131" s="8" customFormat="1" ht="24.75" customHeight="1" x14ac:dyDescent="0.25"/>
    <row r="132" s="8" customFormat="1" ht="24.75" customHeight="1" x14ac:dyDescent="0.25"/>
    <row r="133" s="8" customFormat="1" ht="24.75" customHeight="1" x14ac:dyDescent="0.25"/>
    <row r="134" s="8" customFormat="1" ht="24.75" customHeight="1" x14ac:dyDescent="0.25"/>
    <row r="135" s="8" customFormat="1" ht="24.75" customHeight="1" x14ac:dyDescent="0.25"/>
    <row r="136" s="8" customFormat="1" ht="24.75" customHeight="1" x14ac:dyDescent="0.25"/>
    <row r="137" s="8" customFormat="1" ht="24.75" customHeight="1" x14ac:dyDescent="0.25"/>
    <row r="138" s="8" customFormat="1" ht="24.75" customHeight="1" x14ac:dyDescent="0.25"/>
    <row r="139" s="8" customFormat="1" ht="24.75" customHeight="1" x14ac:dyDescent="0.25"/>
    <row r="140" s="8" customFormat="1" ht="24.75" customHeight="1" x14ac:dyDescent="0.25"/>
    <row r="141" s="8" customFormat="1" ht="24.75" customHeight="1" x14ac:dyDescent="0.25"/>
    <row r="142" s="8" customFormat="1" ht="24.75" customHeight="1" x14ac:dyDescent="0.25"/>
    <row r="143" s="8" customFormat="1" ht="24.75" customHeight="1" x14ac:dyDescent="0.25"/>
    <row r="144" s="8" customFormat="1" ht="24.75" customHeight="1" x14ac:dyDescent="0.25"/>
    <row r="145" s="8" customFormat="1" ht="24.75" customHeight="1" x14ac:dyDescent="0.25"/>
    <row r="146" s="8" customFormat="1" ht="24.75" customHeight="1" x14ac:dyDescent="0.25"/>
    <row r="147" s="8" customFormat="1" ht="24.75" customHeight="1" x14ac:dyDescent="0.25"/>
    <row r="148" s="8" customFormat="1" ht="24.75" customHeight="1" x14ac:dyDescent="0.25"/>
    <row r="149" s="8" customFormat="1" ht="24.75" customHeight="1" x14ac:dyDescent="0.25"/>
    <row r="150" s="8" customFormat="1" ht="24.75" customHeight="1" x14ac:dyDescent="0.25"/>
    <row r="151" s="8" customFormat="1" ht="24.75" customHeight="1" x14ac:dyDescent="0.25"/>
    <row r="152" s="8" customFormat="1" ht="24.75" customHeight="1" x14ac:dyDescent="0.25"/>
    <row r="153" s="8" customFormat="1" ht="24.75" customHeight="1" x14ac:dyDescent="0.25"/>
    <row r="154" s="8" customFormat="1" ht="24.75" customHeight="1" x14ac:dyDescent="0.25"/>
    <row r="155" s="8" customFormat="1" ht="24.75" customHeight="1" x14ac:dyDescent="0.25"/>
    <row r="156" s="8" customFormat="1" ht="24.75" customHeight="1" x14ac:dyDescent="0.25"/>
    <row r="157" s="8" customFormat="1" ht="24.75" customHeight="1" x14ac:dyDescent="0.25"/>
    <row r="158" s="8" customFormat="1" ht="24.75" customHeight="1" x14ac:dyDescent="0.25"/>
    <row r="159" s="8" customFormat="1" ht="24.75" customHeight="1" x14ac:dyDescent="0.25"/>
    <row r="160" s="8" customFormat="1" ht="24.75" customHeight="1" x14ac:dyDescent="0.25"/>
    <row r="161" s="8" customFormat="1" ht="24.75" customHeight="1" x14ac:dyDescent="0.25"/>
    <row r="162" s="8" customFormat="1" ht="24.75" customHeight="1" x14ac:dyDescent="0.25"/>
    <row r="163" s="8" customFormat="1" ht="24.75" customHeight="1" x14ac:dyDescent="0.25"/>
    <row r="164" s="8" customFormat="1" ht="24.75" customHeight="1" x14ac:dyDescent="0.25"/>
    <row r="165" s="8" customFormat="1" ht="24.75" customHeight="1" x14ac:dyDescent="0.25"/>
    <row r="166" s="8" customFormat="1" ht="24.75" customHeight="1" x14ac:dyDescent="0.25"/>
    <row r="167" s="8" customFormat="1" ht="24.75" customHeight="1" x14ac:dyDescent="0.25"/>
    <row r="168" s="8" customFormat="1" ht="24.75" customHeight="1" x14ac:dyDescent="0.25"/>
    <row r="169" s="8" customFormat="1" ht="24.75" customHeight="1" x14ac:dyDescent="0.25"/>
    <row r="170" s="8" customFormat="1" ht="24.75" customHeight="1" x14ac:dyDescent="0.25"/>
    <row r="171" s="8" customFormat="1" ht="24.75" customHeight="1" x14ac:dyDescent="0.25"/>
    <row r="172" s="8" customFormat="1" ht="24.75" customHeight="1" x14ac:dyDescent="0.25"/>
    <row r="173" s="8" customFormat="1" ht="24.75" customHeight="1" x14ac:dyDescent="0.25"/>
    <row r="174" s="8" customFormat="1" ht="24.75" customHeight="1" x14ac:dyDescent="0.25"/>
    <row r="175" s="8" customFormat="1" ht="24.75" customHeight="1" x14ac:dyDescent="0.25"/>
    <row r="176" s="8" customFormat="1" ht="24.75" customHeight="1" x14ac:dyDescent="0.25"/>
    <row r="177" s="8" customFormat="1" ht="24.75" customHeight="1" x14ac:dyDescent="0.25"/>
    <row r="178" s="8" customFormat="1" ht="24.75" customHeight="1" x14ac:dyDescent="0.25"/>
    <row r="179" s="8" customFormat="1" ht="24.75" customHeight="1" x14ac:dyDescent="0.25"/>
    <row r="180" s="8" customFormat="1" ht="24.75" customHeight="1" x14ac:dyDescent="0.25"/>
    <row r="181" s="8" customFormat="1" ht="24.75" customHeight="1" x14ac:dyDescent="0.25"/>
    <row r="182" s="8" customFormat="1" ht="24.75" customHeight="1" x14ac:dyDescent="0.25"/>
    <row r="183" s="8" customFormat="1" ht="24.75" customHeight="1" x14ac:dyDescent="0.25"/>
    <row r="184" s="8" customFormat="1" ht="24.75" customHeight="1" x14ac:dyDescent="0.25"/>
    <row r="185" s="8" customFormat="1" ht="24.75" customHeight="1" x14ac:dyDescent="0.25"/>
    <row r="186" s="8" customFormat="1" ht="24.75" customHeight="1" x14ac:dyDescent="0.25"/>
    <row r="187" s="8" customFormat="1" ht="24.75" customHeight="1" x14ac:dyDescent="0.25"/>
    <row r="188" s="8" customFormat="1" ht="24.75" customHeight="1" x14ac:dyDescent="0.25"/>
    <row r="189" s="8" customFormat="1" ht="24.75" customHeight="1" x14ac:dyDescent="0.25"/>
    <row r="190" s="8" customFormat="1" ht="24.75" customHeight="1" x14ac:dyDescent="0.25"/>
    <row r="191" s="8" customFormat="1" ht="24.75" customHeight="1" x14ac:dyDescent="0.25"/>
    <row r="192" s="8" customFormat="1" ht="24.75" customHeight="1" x14ac:dyDescent="0.25"/>
    <row r="193" s="8" customFormat="1" ht="24.75" customHeight="1" x14ac:dyDescent="0.25"/>
    <row r="194" s="8" customFormat="1" ht="24.75" customHeight="1" x14ac:dyDescent="0.25"/>
    <row r="195" s="8" customFormat="1" ht="24.75" customHeight="1" x14ac:dyDescent="0.25"/>
    <row r="196" s="8" customFormat="1" ht="24.75" customHeight="1" x14ac:dyDescent="0.25"/>
    <row r="197" s="8" customFormat="1" ht="24.75" customHeight="1" x14ac:dyDescent="0.25"/>
    <row r="198" s="8" customFormat="1" ht="24.75" customHeight="1" x14ac:dyDescent="0.25"/>
    <row r="199" s="8" customFormat="1" ht="24.75" customHeight="1" x14ac:dyDescent="0.25"/>
    <row r="200" s="8" customFormat="1" ht="24.75" customHeight="1" x14ac:dyDescent="0.25"/>
    <row r="201" s="8" customFormat="1" ht="24.75" customHeight="1" x14ac:dyDescent="0.25"/>
    <row r="202" s="8" customFormat="1" ht="24.75" customHeight="1" x14ac:dyDescent="0.25"/>
    <row r="203" s="8" customFormat="1" ht="24.75" customHeight="1" x14ac:dyDescent="0.25"/>
    <row r="204" s="8" customFormat="1" ht="24.75" customHeight="1" x14ac:dyDescent="0.25"/>
    <row r="205" s="8" customFormat="1" ht="24.75" customHeight="1" x14ac:dyDescent="0.25"/>
    <row r="206" s="8" customFormat="1" ht="24.75" customHeight="1" x14ac:dyDescent="0.25"/>
    <row r="207" s="8" customFormat="1" ht="24.75" customHeight="1" x14ac:dyDescent="0.25"/>
    <row r="208" s="8" customFormat="1" ht="24.75" customHeight="1" x14ac:dyDescent="0.25"/>
    <row r="209" s="8" customFormat="1" ht="24.75" customHeight="1" x14ac:dyDescent="0.25"/>
    <row r="210" s="8" customFormat="1" ht="24.75" customHeight="1" x14ac:dyDescent="0.25"/>
    <row r="211" s="8" customFormat="1" ht="24.75" customHeight="1" x14ac:dyDescent="0.25"/>
    <row r="212" s="8" customFormat="1" ht="24.75" customHeight="1" x14ac:dyDescent="0.25"/>
    <row r="213" s="8" customFormat="1" ht="24.75" customHeight="1" x14ac:dyDescent="0.25"/>
    <row r="214" s="8" customFormat="1" ht="24.75" customHeight="1" x14ac:dyDescent="0.25"/>
    <row r="215" s="8" customFormat="1" ht="24.75" customHeight="1" x14ac:dyDescent="0.25"/>
    <row r="216" s="8" customFormat="1" ht="24.75" customHeight="1" x14ac:dyDescent="0.25"/>
    <row r="217" s="8" customFormat="1" ht="24.75" customHeight="1" x14ac:dyDescent="0.25"/>
    <row r="218" s="8" customFormat="1" ht="24.75" customHeight="1" x14ac:dyDescent="0.25"/>
    <row r="219" s="8" customFormat="1" ht="24.75" customHeight="1" x14ac:dyDescent="0.25"/>
    <row r="220" s="8" customFormat="1" ht="24.75" customHeight="1" x14ac:dyDescent="0.25"/>
    <row r="221" s="8" customFormat="1" ht="24.75" customHeight="1" x14ac:dyDescent="0.25"/>
    <row r="222" s="8" customFormat="1" ht="24.75" customHeight="1" x14ac:dyDescent="0.25"/>
    <row r="223" s="8" customFormat="1" ht="24.75" customHeight="1" x14ac:dyDescent="0.25"/>
    <row r="224" s="8" customFormat="1" ht="24.75" customHeight="1" x14ac:dyDescent="0.25"/>
    <row r="225" s="8" customFormat="1" ht="24.75" customHeight="1" x14ac:dyDescent="0.25"/>
    <row r="226" s="8" customFormat="1" ht="24.75" customHeight="1" x14ac:dyDescent="0.25"/>
    <row r="227" s="8" customFormat="1" ht="24.75" customHeight="1" x14ac:dyDescent="0.25"/>
    <row r="228" s="8" customFormat="1" ht="24.75" customHeight="1" x14ac:dyDescent="0.25"/>
    <row r="229" s="8" customFormat="1" ht="24.75" customHeight="1" x14ac:dyDescent="0.25"/>
    <row r="230" s="8" customFormat="1" ht="24.75" customHeight="1" x14ac:dyDescent="0.25"/>
    <row r="231" s="8" customFormat="1" ht="24.75" customHeight="1" x14ac:dyDescent="0.25"/>
    <row r="232" s="8" customFormat="1" ht="24.75" customHeight="1" x14ac:dyDescent="0.25"/>
    <row r="233" s="8" customFormat="1" ht="24.75" customHeight="1" x14ac:dyDescent="0.25"/>
    <row r="234" s="8" customFormat="1" ht="24.75" customHeight="1" x14ac:dyDescent="0.25"/>
    <row r="235" s="8" customFormat="1" ht="24.75" customHeight="1" x14ac:dyDescent="0.25"/>
    <row r="236" s="8" customFormat="1" ht="24.75" customHeight="1" x14ac:dyDescent="0.25"/>
    <row r="237" s="8" customFormat="1" ht="24.75" customHeight="1" x14ac:dyDescent="0.25"/>
    <row r="238" s="8" customFormat="1" ht="24.75" customHeight="1" x14ac:dyDescent="0.25"/>
    <row r="239" s="8" customFormat="1" ht="24.75" customHeight="1" x14ac:dyDescent="0.25"/>
    <row r="240" s="8" customFormat="1" ht="24.75" customHeight="1" x14ac:dyDescent="0.25"/>
    <row r="241" s="8" customFormat="1" ht="24.75" customHeight="1" x14ac:dyDescent="0.25"/>
    <row r="242" s="8" customFormat="1" ht="24.75" customHeight="1" x14ac:dyDescent="0.25"/>
    <row r="243" s="8" customFormat="1" ht="24.75" customHeight="1" x14ac:dyDescent="0.25"/>
    <row r="244" s="8" customFormat="1" ht="24.75" customHeight="1" x14ac:dyDescent="0.25"/>
    <row r="245" s="8" customFormat="1" ht="24.75" customHeight="1" x14ac:dyDescent="0.25"/>
    <row r="246" s="8" customFormat="1" ht="24.75" customHeight="1" x14ac:dyDescent="0.25"/>
    <row r="247" s="8" customFormat="1" ht="24.75" customHeight="1" x14ac:dyDescent="0.25"/>
    <row r="248" s="8" customFormat="1" ht="24.75" customHeight="1" x14ac:dyDescent="0.25"/>
    <row r="249" s="8" customFormat="1" ht="24.75" customHeight="1" x14ac:dyDescent="0.25"/>
    <row r="250" s="8" customFormat="1" ht="24.75" customHeight="1" x14ac:dyDescent="0.25"/>
    <row r="251" s="8" customFormat="1" ht="24.75" customHeight="1" x14ac:dyDescent="0.25"/>
    <row r="252" s="8" customFormat="1" ht="24.75" customHeight="1" x14ac:dyDescent="0.25"/>
    <row r="253" s="8" customFormat="1" ht="24.75" customHeight="1" x14ac:dyDescent="0.25"/>
    <row r="254" s="8" customFormat="1" ht="24.75" customHeight="1" x14ac:dyDescent="0.25"/>
    <row r="255" s="8" customFormat="1" ht="24.75" customHeight="1" x14ac:dyDescent="0.25"/>
    <row r="256" s="8" customFormat="1" ht="24.75" customHeight="1" x14ac:dyDescent="0.25"/>
    <row r="257" s="8" customFormat="1" ht="24.75" customHeight="1" x14ac:dyDescent="0.25"/>
    <row r="258" s="8" customFormat="1" ht="24.75" customHeight="1" x14ac:dyDescent="0.25"/>
    <row r="259" s="8" customFormat="1" ht="24.75" customHeight="1" x14ac:dyDescent="0.25"/>
    <row r="260" s="8" customFormat="1" ht="24.75" customHeight="1" x14ac:dyDescent="0.25"/>
    <row r="261" s="8" customFormat="1" ht="24.75" customHeight="1" x14ac:dyDescent="0.25"/>
    <row r="262" s="8" customFormat="1" ht="24.75" customHeight="1" x14ac:dyDescent="0.25"/>
    <row r="263" s="8" customFormat="1" ht="24.75" customHeight="1" x14ac:dyDescent="0.25"/>
    <row r="264" s="8" customFormat="1" ht="24.75" customHeight="1" x14ac:dyDescent="0.25"/>
    <row r="265" s="8" customFormat="1" ht="24.75" customHeight="1" x14ac:dyDescent="0.25"/>
    <row r="266" s="8" customFormat="1" ht="24.75" customHeight="1" x14ac:dyDescent="0.25"/>
    <row r="267" s="8" customFormat="1" ht="24.75" customHeight="1" x14ac:dyDescent="0.25"/>
    <row r="268" s="8" customFormat="1" ht="24.75" customHeight="1" x14ac:dyDescent="0.25"/>
    <row r="269" s="8" customFormat="1" ht="24.75" customHeight="1" x14ac:dyDescent="0.25"/>
    <row r="270" s="8" customFormat="1" ht="24.75" customHeight="1" x14ac:dyDescent="0.25"/>
    <row r="271" s="8" customFormat="1" ht="24.75" customHeight="1" x14ac:dyDescent="0.25"/>
    <row r="272" s="8" customFormat="1" ht="24.75" customHeight="1" x14ac:dyDescent="0.25"/>
    <row r="273" s="8" customFormat="1" ht="24.75" customHeight="1" x14ac:dyDescent="0.25"/>
    <row r="274" s="8" customFormat="1" ht="24.75" customHeight="1" x14ac:dyDescent="0.25"/>
    <row r="275" s="8" customFormat="1" ht="24.75" customHeight="1" x14ac:dyDescent="0.25"/>
    <row r="276" s="8" customFormat="1" ht="24.75" customHeight="1" x14ac:dyDescent="0.25"/>
    <row r="277" s="8" customFormat="1" ht="24.75" customHeight="1" x14ac:dyDescent="0.25"/>
    <row r="278" s="8" customFormat="1" ht="24.75" customHeight="1" x14ac:dyDescent="0.25"/>
    <row r="279" s="8" customFormat="1" ht="24.75" customHeight="1" x14ac:dyDescent="0.25"/>
    <row r="280" s="8" customFormat="1" ht="24.75" customHeight="1" x14ac:dyDescent="0.25"/>
    <row r="281" s="8" customFormat="1" ht="24.75" customHeight="1" x14ac:dyDescent="0.25"/>
  </sheetData>
  <mergeCells count="3">
    <mergeCell ref="A5:A6"/>
    <mergeCell ref="B5:B6"/>
    <mergeCell ref="C5:AE5"/>
  </mergeCells>
  <hyperlinks>
    <hyperlink ref="S3" location="CONTENIDO!A1" display="Contenido"/>
  </hyperlinks>
  <printOptions horizontalCentered="1"/>
  <pageMargins left="0.39370078740157483" right="0.39370078740157483" top="0.59055118110236227" bottom="0.59055118110236227" header="0.31496062992125984" footer="0.31496062992125984"/>
  <pageSetup paperSize="5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1"/>
  <sheetViews>
    <sheetView showGridLines="0" zoomScale="90" zoomScaleNormal="90" zoomScaleSheetLayoutView="90" workbookViewId="0">
      <pane xSplit="2" ySplit="6" topLeftCell="C7" activePane="bottomRight" state="frozen"/>
      <selection pane="topRight" activeCell="C1" sqref="C1"/>
      <selection pane="bottomLeft" activeCell="A9" sqref="A9"/>
      <selection pane="bottomRight"/>
    </sheetView>
  </sheetViews>
  <sheetFormatPr baseColWidth="10" defaultColWidth="11.5703125" defaultRowHeight="12.75" x14ac:dyDescent="0.2"/>
  <cols>
    <col min="1" max="1" width="12.5703125" style="7" customWidth="1"/>
    <col min="2" max="2" width="60.7109375" style="7" customWidth="1"/>
    <col min="3" max="28" width="10.42578125" style="7" customWidth="1"/>
    <col min="29" max="30" width="11.42578125" style="7" customWidth="1"/>
    <col min="31" max="16384" width="11.5703125" style="7"/>
  </cols>
  <sheetData>
    <row r="1" spans="1:30" s="6" customFormat="1" ht="16.7" customHeight="1" x14ac:dyDescent="0.2">
      <c r="A1" s="66" t="s">
        <v>82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</row>
    <row r="2" spans="1:30" s="6" customFormat="1" ht="16.7" customHeight="1" x14ac:dyDescent="0.2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</row>
    <row r="3" spans="1:30" s="6" customFormat="1" ht="16.7" customHeight="1" x14ac:dyDescent="0.2">
      <c r="A3" s="66" t="s">
        <v>105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70" t="s">
        <v>81</v>
      </c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</row>
    <row r="4" spans="1:30" s="6" customFormat="1" ht="16.7" customHeight="1" thickBo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30" ht="34.700000000000003" customHeight="1" thickTop="1" x14ac:dyDescent="0.2">
      <c r="A5" s="119" t="s">
        <v>4</v>
      </c>
      <c r="B5" s="121" t="s">
        <v>5</v>
      </c>
      <c r="C5" s="121" t="s">
        <v>61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3"/>
      <c r="AD5" s="123"/>
    </row>
    <row r="6" spans="1:30" ht="34.700000000000003" customHeight="1" thickBot="1" x14ac:dyDescent="0.25">
      <c r="A6" s="120"/>
      <c r="B6" s="122"/>
      <c r="C6" s="68" t="s">
        <v>41</v>
      </c>
      <c r="D6" s="68" t="s">
        <v>42</v>
      </c>
      <c r="E6" s="68" t="s">
        <v>43</v>
      </c>
      <c r="F6" s="71" t="s">
        <v>62</v>
      </c>
      <c r="G6" s="68" t="s">
        <v>44</v>
      </c>
      <c r="H6" s="68" t="s">
        <v>45</v>
      </c>
      <c r="I6" s="68" t="s">
        <v>46</v>
      </c>
      <c r="J6" s="68" t="s">
        <v>47</v>
      </c>
      <c r="K6" s="68" t="s">
        <v>48</v>
      </c>
      <c r="L6" s="68" t="s">
        <v>49</v>
      </c>
      <c r="M6" s="68" t="s">
        <v>50</v>
      </c>
      <c r="N6" s="68" t="s">
        <v>51</v>
      </c>
      <c r="O6" s="68" t="s">
        <v>52</v>
      </c>
      <c r="P6" s="68" t="s">
        <v>53</v>
      </c>
      <c r="Q6" s="68" t="s">
        <v>54</v>
      </c>
      <c r="R6" s="68" t="s">
        <v>55</v>
      </c>
      <c r="S6" s="68" t="s">
        <v>56</v>
      </c>
      <c r="T6" s="68" t="s">
        <v>57</v>
      </c>
      <c r="U6" s="68" t="s">
        <v>58</v>
      </c>
      <c r="V6" s="68" t="s">
        <v>59</v>
      </c>
      <c r="W6" s="68" t="s">
        <v>60</v>
      </c>
      <c r="X6" s="68" t="s">
        <v>85</v>
      </c>
      <c r="Y6" s="68" t="s">
        <v>86</v>
      </c>
      <c r="Z6" s="68" t="s">
        <v>87</v>
      </c>
      <c r="AA6" s="68" t="s">
        <v>88</v>
      </c>
      <c r="AB6" s="68" t="s">
        <v>84</v>
      </c>
      <c r="AC6" s="69" t="s">
        <v>83</v>
      </c>
      <c r="AD6" s="69" t="s">
        <v>104</v>
      </c>
    </row>
    <row r="7" spans="1:30" s="8" customFormat="1" ht="33.75" customHeight="1" thickTop="1" x14ac:dyDescent="0.2">
      <c r="A7" s="10" t="s">
        <v>6</v>
      </c>
      <c r="B7" s="17" t="s">
        <v>7</v>
      </c>
      <c r="C7" s="18">
        <f>+'Cuadro 1'!D7/'Cuadro 1'!C7*100-100</f>
        <v>5.9332161244849573</v>
      </c>
      <c r="D7" s="18">
        <f>+'Cuadro 1'!E7/'Cuadro 1'!D7*100-100</f>
        <v>9.796814207232643</v>
      </c>
      <c r="E7" s="18">
        <f>+'Cuadro 1'!F7/'Cuadro 1'!E7*100-100</f>
        <v>-2.6209555106015756</v>
      </c>
      <c r="F7" s="18">
        <f>+'Cuadro 1'!G7/'Cuadro 1'!F7*100-100</f>
        <v>5.6626725416860637</v>
      </c>
      <c r="G7" s="18">
        <f>+'Cuadro 1'!H7/'Cuadro 1'!G7*100-100</f>
        <v>8.6078679214910352</v>
      </c>
      <c r="H7" s="18">
        <f>+'Cuadro 1'!I7/'Cuadro 1'!H7*100-100</f>
        <v>3.2170936351457726</v>
      </c>
      <c r="I7" s="18">
        <f>+'Cuadro 1'!J7/'Cuadro 1'!I7*100-100</f>
        <v>7.9468348835730609</v>
      </c>
      <c r="J7" s="18">
        <f>+'Cuadro 1'!K7/'Cuadro 1'!J7*100-100</f>
        <v>2.5396092316941434</v>
      </c>
      <c r="K7" s="18">
        <f>+'Cuadro 1'!L7/'Cuadro 1'!K7*100-100</f>
        <v>1.5146254169683431</v>
      </c>
      <c r="L7" s="18">
        <f>+'Cuadro 1'!M7/'Cuadro 1'!L7*100-100</f>
        <v>3.7821811908594043</v>
      </c>
      <c r="M7" s="18">
        <f>+'Cuadro 1'!N7/'Cuadro 1'!M7*100-100</f>
        <v>4.5285547262703858</v>
      </c>
      <c r="N7" s="18">
        <f>+'Cuadro 1'!O7/'Cuadro 1'!N7*100-100</f>
        <v>10.750512132035354</v>
      </c>
      <c r="O7" s="18">
        <f>+'Cuadro 1'!P7/'Cuadro 1'!O7*100-100</f>
        <v>-8.0268721100956242</v>
      </c>
      <c r="P7" s="18">
        <f>+'Cuadro 1'!Q7/'Cuadro 1'!P7*100-100</f>
        <v>4.5504722238093365</v>
      </c>
      <c r="Q7" s="18">
        <f>+'Cuadro 1'!R7/'Cuadro 1'!Q7*100-100</f>
        <v>6.4665741616890813</v>
      </c>
      <c r="R7" s="18">
        <f>+'Cuadro 1'!S7/'Cuadro 1'!R7*100-100</f>
        <v>11.206488153773606</v>
      </c>
      <c r="S7" s="18">
        <f>+'Cuadro 1'!T7/'Cuadro 1'!S7*100-100</f>
        <v>10.17235778502004</v>
      </c>
      <c r="T7" s="18">
        <f>+'Cuadro 1'!U7/'Cuadro 1'!T7*100-100</f>
        <v>7.1241637907469624</v>
      </c>
      <c r="U7" s="18">
        <f>+'Cuadro 1'!V7/'Cuadro 1'!U7*100-100</f>
        <v>7.0948758699075398</v>
      </c>
      <c r="V7" s="18">
        <f>+'Cuadro 1'!W7/'Cuadro 1'!V7*100-100</f>
        <v>1.0177790540268177</v>
      </c>
      <c r="W7" s="18">
        <f>+'Cuadro 1'!X7/'Cuadro 1'!W7*100-100</f>
        <v>-0.40741813609220401</v>
      </c>
      <c r="X7" s="18">
        <f>+'Cuadro 1'!Y7/'Cuadro 1'!X7*100-100</f>
        <v>-0.49700490933078356</v>
      </c>
      <c r="Y7" s="18">
        <f>+'Cuadro 1'!Z7/'Cuadro 1'!Y7*100-100</f>
        <v>4.0352265528303803</v>
      </c>
      <c r="Z7" s="18">
        <f>+'Cuadro 1'!AA7/'Cuadro 1'!Z7*100-100</f>
        <v>2.060005795641473</v>
      </c>
      <c r="AA7" s="18">
        <f>+'Cuadro 1'!AB7/'Cuadro 1'!AA7*100-100</f>
        <v>8.0430861773779867</v>
      </c>
      <c r="AB7" s="19">
        <f>+'Cuadro 1'!AC7/'Cuadro 1'!AB7*100-100</f>
        <v>5.4125540315119025</v>
      </c>
      <c r="AC7" s="19">
        <f>+'Cuadro 1'!AD7/'Cuadro 1'!AC7*100-100</f>
        <v>5.0664465116474702</v>
      </c>
      <c r="AD7" s="19">
        <f>+'Cuadro 1'!AE7/'Cuadro 1'!AD7*100-100</f>
        <v>10.922214676292327</v>
      </c>
    </row>
    <row r="8" spans="1:30" s="8" customFormat="1" ht="24.75" customHeight="1" x14ac:dyDescent="0.2">
      <c r="A8" s="16" t="s">
        <v>8</v>
      </c>
      <c r="B8" s="17" t="s">
        <v>9</v>
      </c>
      <c r="C8" s="18">
        <f>+'Cuadro 1'!D8/'Cuadro 1'!C8*100-100</f>
        <v>72.18701516904261</v>
      </c>
      <c r="D8" s="18">
        <f>+'Cuadro 1'!E8/'Cuadro 1'!D8*100-100</f>
        <v>21.493791597608023</v>
      </c>
      <c r="E8" s="18">
        <f>+'Cuadro 1'!F8/'Cuadro 1'!E8*100-100</f>
        <v>19.35154748181634</v>
      </c>
      <c r="F8" s="18">
        <f>+'Cuadro 1'!G8/'Cuadro 1'!F8*100-100</f>
        <v>-13.930198840051517</v>
      </c>
      <c r="G8" s="18">
        <f>+'Cuadro 1'!H8/'Cuadro 1'!G8*100-100</f>
        <v>-6.9658137569593777</v>
      </c>
      <c r="H8" s="18">
        <f>+'Cuadro 1'!I8/'Cuadro 1'!H8*100-100</f>
        <v>12.600689707931551</v>
      </c>
      <c r="I8" s="18">
        <f>+'Cuadro 1'!J8/'Cuadro 1'!I8*100-100</f>
        <v>36.108057937259929</v>
      </c>
      <c r="J8" s="18">
        <f>+'Cuadro 1'!K8/'Cuadro 1'!J8*100-100</f>
        <v>7.0642205147270545</v>
      </c>
      <c r="K8" s="18">
        <f>+'Cuadro 1'!L8/'Cuadro 1'!K8*100-100</f>
        <v>1.4932545765814211</v>
      </c>
      <c r="L8" s="18">
        <f>+'Cuadro 1'!M8/'Cuadro 1'!L8*100-100</f>
        <v>19.870531933064584</v>
      </c>
      <c r="M8" s="18">
        <f>+'Cuadro 1'!N8/'Cuadro 1'!M8*100-100</f>
        <v>19.31737401840185</v>
      </c>
      <c r="N8" s="18">
        <f>+'Cuadro 1'!O8/'Cuadro 1'!N8*100-100</f>
        <v>29.408141123687074</v>
      </c>
      <c r="O8" s="18">
        <f>+'Cuadro 1'!P8/'Cuadro 1'!O8*100-100</f>
        <v>13.543707028695025</v>
      </c>
      <c r="P8" s="18">
        <f>+'Cuadro 1'!Q8/'Cuadro 1'!P8*100-100</f>
        <v>34.512377910497406</v>
      </c>
      <c r="Q8" s="18">
        <f>+'Cuadro 1'!R8/'Cuadro 1'!Q8*100-100</f>
        <v>35.62508512146556</v>
      </c>
      <c r="R8" s="18">
        <f>+'Cuadro 1'!S8/'Cuadro 1'!R8*100-100</f>
        <v>36.01725690982488</v>
      </c>
      <c r="S8" s="18">
        <f>+'Cuadro 1'!T8/'Cuadro 1'!S8*100-100</f>
        <v>22.327116149829934</v>
      </c>
      <c r="T8" s="18">
        <f>+'Cuadro 1'!U8/'Cuadro 1'!T8*100-100</f>
        <v>11.720801284893497</v>
      </c>
      <c r="U8" s="18">
        <f>+'Cuadro 1'!V8/'Cuadro 1'!U8*100-100</f>
        <v>13.481784539995331</v>
      </c>
      <c r="V8" s="18">
        <f>+'Cuadro 1'!W8/'Cuadro 1'!V8*100-100</f>
        <v>3.6421401893650796</v>
      </c>
      <c r="W8" s="18">
        <f>+'Cuadro 1'!X8/'Cuadro 1'!W8*100-100</f>
        <v>1.5134454617009538</v>
      </c>
      <c r="X8" s="18">
        <f>+'Cuadro 1'!Y8/'Cuadro 1'!X8*100-100</f>
        <v>-2.9873577832513121</v>
      </c>
      <c r="Y8" s="18">
        <f>+'Cuadro 1'!Z8/'Cuadro 1'!Y8*100-100</f>
        <v>24.019490391613417</v>
      </c>
      <c r="Z8" s="18">
        <f>+'Cuadro 1'!AA8/'Cuadro 1'!Z8*100-100</f>
        <v>22.969945255982623</v>
      </c>
      <c r="AA8" s="18">
        <f>+'Cuadro 1'!AB8/'Cuadro 1'!AA8*100-100</f>
        <v>97.261499930690434</v>
      </c>
      <c r="AB8" s="19">
        <f>+'Cuadro 1'!AC8/'Cuadro 1'!AB8*100-100</f>
        <v>6.2717504230164707</v>
      </c>
      <c r="AC8" s="19">
        <f>+'Cuadro 1'!AD8/'Cuadro 1'!AC8*100-100</f>
        <v>-8.0011136245550034</v>
      </c>
      <c r="AD8" s="19">
        <f>+'Cuadro 1'!AE8/'Cuadro 1'!AD8*100-100</f>
        <v>-60.301674633276733</v>
      </c>
    </row>
    <row r="9" spans="1:30" s="8" customFormat="1" ht="24.75" customHeight="1" x14ac:dyDescent="0.2">
      <c r="A9" s="16" t="s">
        <v>10</v>
      </c>
      <c r="B9" s="17" t="s">
        <v>11</v>
      </c>
      <c r="C9" s="18">
        <f>+'Cuadro 1'!D9/'Cuadro 1'!C9*100-100</f>
        <v>-0.47058630361907205</v>
      </c>
      <c r="D9" s="18">
        <f>+'Cuadro 1'!E9/'Cuadro 1'!D9*100-100</f>
        <v>7.3918102444112179</v>
      </c>
      <c r="E9" s="18">
        <f>+'Cuadro 1'!F9/'Cuadro 1'!E9*100-100</f>
        <v>4.9221527132851293</v>
      </c>
      <c r="F9" s="18">
        <f>+'Cuadro 1'!G9/'Cuadro 1'!F9*100-100</f>
        <v>-3.9528280701833864</v>
      </c>
      <c r="G9" s="18">
        <f>+'Cuadro 1'!H9/'Cuadro 1'!G9*100-100</f>
        <v>-4.0850604162618538</v>
      </c>
      <c r="H9" s="18">
        <f>+'Cuadro 1'!I9/'Cuadro 1'!H9*100-100</f>
        <v>-3.7693141027901049</v>
      </c>
      <c r="I9" s="18">
        <f>+'Cuadro 1'!J9/'Cuadro 1'!I9*100-100</f>
        <v>1.5465847585488035</v>
      </c>
      <c r="J9" s="18">
        <f>+'Cuadro 1'!K9/'Cuadro 1'!J9*100-100</f>
        <v>7.9293811625273065</v>
      </c>
      <c r="K9" s="18">
        <f>+'Cuadro 1'!L9/'Cuadro 1'!K9*100-100</f>
        <v>7.0362364693832973</v>
      </c>
      <c r="L9" s="18">
        <f>+'Cuadro 1'!M9/'Cuadro 1'!L9*100-100</f>
        <v>8.2628344190466123</v>
      </c>
      <c r="M9" s="18">
        <f>+'Cuadro 1'!N9/'Cuadro 1'!M9*100-100</f>
        <v>10.263326004211692</v>
      </c>
      <c r="N9" s="18">
        <f>+'Cuadro 1'!O9/'Cuadro 1'!N9*100-100</f>
        <v>16.889776782452827</v>
      </c>
      <c r="O9" s="18">
        <f>+'Cuadro 1'!P9/'Cuadro 1'!O9*100-100</f>
        <v>11.172448215441079</v>
      </c>
      <c r="P9" s="18">
        <f>+'Cuadro 1'!Q9/'Cuadro 1'!P9*100-100</f>
        <v>5.8806179724834919</v>
      </c>
      <c r="Q9" s="18">
        <f>+'Cuadro 1'!R9/'Cuadro 1'!Q9*100-100</f>
        <v>5.3548238883108326</v>
      </c>
      <c r="R9" s="18">
        <f>+'Cuadro 1'!S9/'Cuadro 1'!R9*100-100</f>
        <v>14.74029616929316</v>
      </c>
      <c r="S9" s="18">
        <f>+'Cuadro 1'!T9/'Cuadro 1'!S9*100-100</f>
        <v>20.170447752698692</v>
      </c>
      <c r="T9" s="18">
        <f>+'Cuadro 1'!U9/'Cuadro 1'!T9*100-100</f>
        <v>9.1881426652608411</v>
      </c>
      <c r="U9" s="18">
        <f>+'Cuadro 1'!V9/'Cuadro 1'!U9*100-100</f>
        <v>4.9572951186156473</v>
      </c>
      <c r="V9" s="18">
        <f>+'Cuadro 1'!W9/'Cuadro 1'!V9*100-100</f>
        <v>3.5672912811537856</v>
      </c>
      <c r="W9" s="18">
        <f>+'Cuadro 1'!X9/'Cuadro 1'!W9*100-100</f>
        <v>5.5082238781317869</v>
      </c>
      <c r="X9" s="18">
        <f>+'Cuadro 1'!Y9/'Cuadro 1'!X9*100-100</f>
        <v>1.3975806798785442</v>
      </c>
      <c r="Y9" s="18">
        <f>+'Cuadro 1'!Z9/'Cuadro 1'!Y9*100-100</f>
        <v>2.3836873358562514</v>
      </c>
      <c r="Z9" s="18">
        <f>+'Cuadro 1'!AA9/'Cuadro 1'!Z9*100-100</f>
        <v>-18.336738966256519</v>
      </c>
      <c r="AA9" s="18">
        <f>+'Cuadro 1'!AB9/'Cuadro 1'!AA9*100-100</f>
        <v>10.098368101765715</v>
      </c>
      <c r="AB9" s="19">
        <f>+'Cuadro 1'!AC9/'Cuadro 1'!AB9*100-100</f>
        <v>9.0600194239990799</v>
      </c>
      <c r="AC9" s="19">
        <f>+'Cuadro 1'!AD9/'Cuadro 1'!AC9*100-100</f>
        <v>6.8538048358276313</v>
      </c>
      <c r="AD9" s="19">
        <f>+'Cuadro 1'!AE9/'Cuadro 1'!AD9*100-100</f>
        <v>2.9581120741663653</v>
      </c>
    </row>
    <row r="10" spans="1:30" s="8" customFormat="1" ht="24.75" customHeight="1" x14ac:dyDescent="0.2">
      <c r="A10" s="16" t="s">
        <v>12</v>
      </c>
      <c r="B10" s="17" t="s">
        <v>13</v>
      </c>
      <c r="C10" s="18">
        <f>+'Cuadro 1'!D10/'Cuadro 1'!C10*100-100</f>
        <v>7.7353229830602146</v>
      </c>
      <c r="D10" s="18">
        <f>+'Cuadro 1'!E10/'Cuadro 1'!D10*100-100</f>
        <v>1.6682231927137963</v>
      </c>
      <c r="E10" s="18">
        <f>+'Cuadro 1'!F10/'Cuadro 1'!E10*100-100</f>
        <v>10.156928008624064</v>
      </c>
      <c r="F10" s="18">
        <f>+'Cuadro 1'!G10/'Cuadro 1'!F10*100-100</f>
        <v>0.63576186546943347</v>
      </c>
      <c r="G10" s="18">
        <f>+'Cuadro 1'!H10/'Cuadro 1'!G10*100-100</f>
        <v>-2.3615209059040296</v>
      </c>
      <c r="H10" s="18">
        <f>+'Cuadro 1'!I10/'Cuadro 1'!H10*100-100</f>
        <v>11.726537584754794</v>
      </c>
      <c r="I10" s="18">
        <f>+'Cuadro 1'!J10/'Cuadro 1'!I10*100-100</f>
        <v>5.9730921043872769</v>
      </c>
      <c r="J10" s="18">
        <f>+'Cuadro 1'!K10/'Cuadro 1'!J10*100-100</f>
        <v>21.673489474635744</v>
      </c>
      <c r="K10" s="18">
        <f>+'Cuadro 1'!L10/'Cuadro 1'!K10*100-100</f>
        <v>24.73669675499724</v>
      </c>
      <c r="L10" s="18">
        <f>+'Cuadro 1'!M10/'Cuadro 1'!L10*100-100</f>
        <v>-2.4774641669514494</v>
      </c>
      <c r="M10" s="18">
        <f>+'Cuadro 1'!N10/'Cuadro 1'!M10*100-100</f>
        <v>6.5542928007100869</v>
      </c>
      <c r="N10" s="18">
        <f>+'Cuadro 1'!O10/'Cuadro 1'!N10*100-100</f>
        <v>39.208455643697363</v>
      </c>
      <c r="O10" s="18">
        <f>+'Cuadro 1'!P10/'Cuadro 1'!O10*100-100</f>
        <v>-19.404370483901801</v>
      </c>
      <c r="P10" s="18">
        <f>+'Cuadro 1'!Q10/'Cuadro 1'!P10*100-100</f>
        <v>6.5699383425331064</v>
      </c>
      <c r="Q10" s="18">
        <f>+'Cuadro 1'!R10/'Cuadro 1'!Q10*100-100</f>
        <v>46.683624684155376</v>
      </c>
      <c r="R10" s="18">
        <f>+'Cuadro 1'!S10/'Cuadro 1'!R10*100-100</f>
        <v>4.0719305412641091</v>
      </c>
      <c r="S10" s="18">
        <f>+'Cuadro 1'!T10/'Cuadro 1'!S10*100-100</f>
        <v>3.428434071728816</v>
      </c>
      <c r="T10" s="18">
        <f>+'Cuadro 1'!U10/'Cuadro 1'!T10*100-100</f>
        <v>-14.339547929022899</v>
      </c>
      <c r="U10" s="18">
        <f>+'Cuadro 1'!V10/'Cuadro 1'!U10*100-100</f>
        <v>3.6851285168160217</v>
      </c>
      <c r="V10" s="18">
        <f>+'Cuadro 1'!W10/'Cuadro 1'!V10*100-100</f>
        <v>18.082755930515134</v>
      </c>
      <c r="W10" s="18">
        <f>+'Cuadro 1'!X10/'Cuadro 1'!W10*100-100</f>
        <v>11.039596096869417</v>
      </c>
      <c r="X10" s="18">
        <f>+'Cuadro 1'!Y10/'Cuadro 1'!X10*100-100</f>
        <v>6.8391708317995921</v>
      </c>
      <c r="Y10" s="18">
        <f>+'Cuadro 1'!Z10/'Cuadro 1'!Y10*100-100</f>
        <v>4.2741646893345262</v>
      </c>
      <c r="Z10" s="18">
        <f>+'Cuadro 1'!AA10/'Cuadro 1'!Z10*100-100</f>
        <v>-0.64114910980249817</v>
      </c>
      <c r="AA10" s="18">
        <f>+'Cuadro 1'!AB10/'Cuadro 1'!AA10*100-100</f>
        <v>6.1452432800426635</v>
      </c>
      <c r="AB10" s="19">
        <f>+'Cuadro 1'!AC10/'Cuadro 1'!AB10*100-100</f>
        <v>10.49495509085132</v>
      </c>
      <c r="AC10" s="19">
        <f>+'Cuadro 1'!AD10/'Cuadro 1'!AC10*100-100</f>
        <v>13.767328010250552</v>
      </c>
      <c r="AD10" s="19">
        <f>+'Cuadro 1'!AE10/'Cuadro 1'!AD10*100-100</f>
        <v>6.4949219407709506</v>
      </c>
    </row>
    <row r="11" spans="1:30" s="8" customFormat="1" ht="33.75" customHeight="1" x14ac:dyDescent="0.2">
      <c r="A11" s="10" t="s">
        <v>14</v>
      </c>
      <c r="B11" s="17" t="s">
        <v>15</v>
      </c>
      <c r="C11" s="18">
        <f>+'Cuadro 1'!D11/'Cuadro 1'!C11*100-100</f>
        <v>19.780031594550877</v>
      </c>
      <c r="D11" s="18">
        <f>+'Cuadro 1'!E11/'Cuadro 1'!D11*100-100</f>
        <v>-3.7569769175509862</v>
      </c>
      <c r="E11" s="18">
        <f>+'Cuadro 1'!F11/'Cuadro 1'!E11*100-100</f>
        <v>5.7333420364453076</v>
      </c>
      <c r="F11" s="18">
        <f>+'Cuadro 1'!G11/'Cuadro 1'!F11*100-100</f>
        <v>1.4012571972429271</v>
      </c>
      <c r="G11" s="18">
        <f>+'Cuadro 1'!H11/'Cuadro 1'!G11*100-100</f>
        <v>-3.0531211183471498</v>
      </c>
      <c r="H11" s="18">
        <f>+'Cuadro 1'!I11/'Cuadro 1'!H11*100-100</f>
        <v>5.5685278573880339</v>
      </c>
      <c r="I11" s="18">
        <f>+'Cuadro 1'!J11/'Cuadro 1'!I11*100-100</f>
        <v>-2.8945092129867334</v>
      </c>
      <c r="J11" s="18">
        <f>+'Cuadro 1'!K11/'Cuadro 1'!J11*100-100</f>
        <v>-0.41351621153623341</v>
      </c>
      <c r="K11" s="18">
        <f>+'Cuadro 1'!L11/'Cuadro 1'!K11*100-100</f>
        <v>-0.6902552333431089</v>
      </c>
      <c r="L11" s="18">
        <f>+'Cuadro 1'!M11/'Cuadro 1'!L11*100-100</f>
        <v>12.566424081457029</v>
      </c>
      <c r="M11" s="18">
        <f>+'Cuadro 1'!N11/'Cuadro 1'!M11*100-100</f>
        <v>10.87539644478727</v>
      </c>
      <c r="N11" s="18">
        <f>+'Cuadro 1'!O11/'Cuadro 1'!N11*100-100</f>
        <v>-6.6537228853374444</v>
      </c>
      <c r="O11" s="18">
        <f>+'Cuadro 1'!P11/'Cuadro 1'!O11*100-100</f>
        <v>15.44722055636349</v>
      </c>
      <c r="P11" s="18">
        <f>+'Cuadro 1'!Q11/'Cuadro 1'!P11*100-100</f>
        <v>6.0631119772139925</v>
      </c>
      <c r="Q11" s="18">
        <f>+'Cuadro 1'!R11/'Cuadro 1'!Q11*100-100</f>
        <v>10.523962944466064</v>
      </c>
      <c r="R11" s="18">
        <f>+'Cuadro 1'!S11/'Cuadro 1'!R11*100-100</f>
        <v>17.648651873604464</v>
      </c>
      <c r="S11" s="18">
        <f>+'Cuadro 1'!T11/'Cuadro 1'!S11*100-100</f>
        <v>11.949669897373894</v>
      </c>
      <c r="T11" s="18">
        <f>+'Cuadro 1'!U11/'Cuadro 1'!T11*100-100</f>
        <v>15.719323259580165</v>
      </c>
      <c r="U11" s="18">
        <f>+'Cuadro 1'!V11/'Cuadro 1'!U11*100-100</f>
        <v>-13.147837239424206</v>
      </c>
      <c r="V11" s="18">
        <f>+'Cuadro 1'!W11/'Cuadro 1'!V11*100-100</f>
        <v>12.182498974195454</v>
      </c>
      <c r="W11" s="18">
        <f>+'Cuadro 1'!X11/'Cuadro 1'!W11*100-100</f>
        <v>18.026186524104943</v>
      </c>
      <c r="X11" s="18">
        <f>+'Cuadro 1'!Y11/'Cuadro 1'!X11*100-100</f>
        <v>5.7821333847068104</v>
      </c>
      <c r="Y11" s="18">
        <f>+'Cuadro 1'!Z11/'Cuadro 1'!Y11*100-100</f>
        <v>-3.2246748976388488</v>
      </c>
      <c r="Z11" s="18">
        <f>+'Cuadro 1'!AA11/'Cuadro 1'!Z11*100-100</f>
        <v>-4.4589822231597367</v>
      </c>
      <c r="AA11" s="18">
        <f>+'Cuadro 1'!AB11/'Cuadro 1'!AA11*100-100</f>
        <v>11.110426796326905</v>
      </c>
      <c r="AB11" s="19">
        <f>+'Cuadro 1'!AC11/'Cuadro 1'!AB11*100-100</f>
        <v>3.0065260765811388</v>
      </c>
      <c r="AC11" s="19">
        <f>+'Cuadro 1'!AD11/'Cuadro 1'!AC11*100-100</f>
        <v>1.2054153610122853</v>
      </c>
      <c r="AD11" s="19">
        <f>+'Cuadro 1'!AE11/'Cuadro 1'!AD11*100-100</f>
        <v>4.3279402512193599</v>
      </c>
    </row>
    <row r="12" spans="1:30" s="8" customFormat="1" ht="24.75" customHeight="1" x14ac:dyDescent="0.2">
      <c r="A12" s="16" t="s">
        <v>16</v>
      </c>
      <c r="B12" s="17" t="s">
        <v>17</v>
      </c>
      <c r="C12" s="18">
        <f>+'Cuadro 1'!D12/'Cuadro 1'!C12*100-100</f>
        <v>11.686695741235667</v>
      </c>
      <c r="D12" s="18">
        <f>+'Cuadro 1'!E12/'Cuadro 1'!D12*100-100</f>
        <v>18.404452115476104</v>
      </c>
      <c r="E12" s="18">
        <f>+'Cuadro 1'!F12/'Cuadro 1'!E12*100-100</f>
        <v>47.905491445602593</v>
      </c>
      <c r="F12" s="18">
        <f>+'Cuadro 1'!G12/'Cuadro 1'!F12*100-100</f>
        <v>7.3635489300207979</v>
      </c>
      <c r="G12" s="18">
        <f>+'Cuadro 1'!H12/'Cuadro 1'!G12*100-100</f>
        <v>-20.145628162361348</v>
      </c>
      <c r="H12" s="18">
        <f>+'Cuadro 1'!I12/'Cuadro 1'!H12*100-100</f>
        <v>-3.4877176236587815</v>
      </c>
      <c r="I12" s="18">
        <f>+'Cuadro 1'!J12/'Cuadro 1'!I12*100-100</f>
        <v>50.013822060076848</v>
      </c>
      <c r="J12" s="18">
        <f>+'Cuadro 1'!K12/'Cuadro 1'!J12*100-100</f>
        <v>20.377378220652105</v>
      </c>
      <c r="K12" s="18">
        <f>+'Cuadro 1'!L12/'Cuadro 1'!K12*100-100</f>
        <v>5.8417667315273007</v>
      </c>
      <c r="L12" s="18">
        <f>+'Cuadro 1'!M12/'Cuadro 1'!L12*100-100</f>
        <v>28.233854943666046</v>
      </c>
      <c r="M12" s="18">
        <f>+'Cuadro 1'!N12/'Cuadro 1'!M12*100-100</f>
        <v>34.977025688726997</v>
      </c>
      <c r="N12" s="18">
        <f>+'Cuadro 1'!O12/'Cuadro 1'!N12*100-100</f>
        <v>48.313246427842387</v>
      </c>
      <c r="O12" s="18">
        <f>+'Cuadro 1'!P12/'Cuadro 1'!O12*100-100</f>
        <v>6.2858636564381243</v>
      </c>
      <c r="P12" s="18">
        <f>+'Cuadro 1'!Q12/'Cuadro 1'!P12*100-100</f>
        <v>8.6006796548664823</v>
      </c>
      <c r="Q12" s="18">
        <f>+'Cuadro 1'!R12/'Cuadro 1'!Q12*100-100</f>
        <v>28.148569599660931</v>
      </c>
      <c r="R12" s="18">
        <f>+'Cuadro 1'!S12/'Cuadro 1'!R12*100-100</f>
        <v>39.18349803251283</v>
      </c>
      <c r="S12" s="18">
        <f>+'Cuadro 1'!T12/'Cuadro 1'!S12*100-100</f>
        <v>44.943040650330261</v>
      </c>
      <c r="T12" s="18">
        <f>+'Cuadro 1'!U12/'Cuadro 1'!T12*100-100</f>
        <v>23.447845108227256</v>
      </c>
      <c r="U12" s="18">
        <f>+'Cuadro 1'!V12/'Cuadro 1'!U12*100-100</f>
        <v>15.792667357138285</v>
      </c>
      <c r="V12" s="18">
        <f>+'Cuadro 1'!W12/'Cuadro 1'!V12*100-100</f>
        <v>12.983552760865607</v>
      </c>
      <c r="W12" s="18">
        <f>+'Cuadro 1'!X12/'Cuadro 1'!W12*100-100</f>
        <v>13.406058680912423</v>
      </c>
      <c r="X12" s="18">
        <f>+'Cuadro 1'!Y12/'Cuadro 1'!X12*100-100</f>
        <v>6.389704825907998</v>
      </c>
      <c r="Y12" s="18">
        <f>+'Cuadro 1'!Z12/'Cuadro 1'!Y12*100-100</f>
        <v>3.2363458826634144</v>
      </c>
      <c r="Z12" s="18">
        <f>+'Cuadro 1'!AA12/'Cuadro 1'!Z12*100-100</f>
        <v>-44.615184712426789</v>
      </c>
      <c r="AA12" s="18">
        <f>+'Cuadro 1'!AB12/'Cuadro 1'!AA12*100-100</f>
        <v>36.667422201860603</v>
      </c>
      <c r="AB12" s="19">
        <f>+'Cuadro 1'!AC12/'Cuadro 1'!AB12*100-100</f>
        <v>17.804753338816369</v>
      </c>
      <c r="AC12" s="19">
        <f>+'Cuadro 1'!AD12/'Cuadro 1'!AC12*100-100</f>
        <v>19.40974084795954</v>
      </c>
      <c r="AD12" s="19">
        <f>+'Cuadro 1'!AE12/'Cuadro 1'!AD12*100-100</f>
        <v>3.9874737692760363</v>
      </c>
    </row>
    <row r="13" spans="1:30" s="8" customFormat="1" ht="33.75" customHeight="1" x14ac:dyDescent="0.2">
      <c r="A13" s="10" t="s">
        <v>18</v>
      </c>
      <c r="B13" s="17" t="s">
        <v>19</v>
      </c>
      <c r="C13" s="18">
        <f>+'Cuadro 1'!D13/'Cuadro 1'!C13*100-100</f>
        <v>23.276348850374106</v>
      </c>
      <c r="D13" s="18">
        <f>+'Cuadro 1'!E13/'Cuadro 1'!D13*100-100</f>
        <v>3.3129051096639728</v>
      </c>
      <c r="E13" s="18">
        <f>+'Cuadro 1'!F13/'Cuadro 1'!E13*100-100</f>
        <v>-1.8787194006421259</v>
      </c>
      <c r="F13" s="18">
        <f>+'Cuadro 1'!G13/'Cuadro 1'!F13*100-100</f>
        <v>2.6134620353426925</v>
      </c>
      <c r="G13" s="18">
        <f>+'Cuadro 1'!H13/'Cuadro 1'!G13*100-100</f>
        <v>5.0759677822179299</v>
      </c>
      <c r="H13" s="18">
        <f>+'Cuadro 1'!I13/'Cuadro 1'!H13*100-100</f>
        <v>0.96096019477175787</v>
      </c>
      <c r="I13" s="18">
        <f>+'Cuadro 1'!J13/'Cuadro 1'!I13*100-100</f>
        <v>2.1538062222928147</v>
      </c>
      <c r="J13" s="18">
        <f>+'Cuadro 1'!K13/'Cuadro 1'!J13*100-100</f>
        <v>20.350483512776279</v>
      </c>
      <c r="K13" s="18">
        <f>+'Cuadro 1'!L13/'Cuadro 1'!K13*100-100</f>
        <v>18.991000624111635</v>
      </c>
      <c r="L13" s="18">
        <f>+'Cuadro 1'!M13/'Cuadro 1'!L13*100-100</f>
        <v>17.126041279110794</v>
      </c>
      <c r="M13" s="18">
        <f>+'Cuadro 1'!N13/'Cuadro 1'!M13*100-100</f>
        <v>20.113419959074164</v>
      </c>
      <c r="N13" s="18">
        <f>+'Cuadro 1'!O13/'Cuadro 1'!N13*100-100</f>
        <v>25.917565338891421</v>
      </c>
      <c r="O13" s="18">
        <f>+'Cuadro 1'!P13/'Cuadro 1'!O13*100-100</f>
        <v>9.5289543743106719</v>
      </c>
      <c r="P13" s="18">
        <f>+'Cuadro 1'!Q13/'Cuadro 1'!P13*100-100</f>
        <v>10.655045638022528</v>
      </c>
      <c r="Q13" s="18">
        <f>+'Cuadro 1'!R13/'Cuadro 1'!Q13*100-100</f>
        <v>32.43724268854379</v>
      </c>
      <c r="R13" s="18">
        <f>+'Cuadro 1'!S13/'Cuadro 1'!R13*100-100</f>
        <v>23.896629126048282</v>
      </c>
      <c r="S13" s="18">
        <f>+'Cuadro 1'!T13/'Cuadro 1'!S13*100-100</f>
        <v>5.2684105643554346</v>
      </c>
      <c r="T13" s="18">
        <f>+'Cuadro 1'!U13/'Cuadro 1'!T13*100-100</f>
        <v>5.5582917127473337</v>
      </c>
      <c r="U13" s="18">
        <f>+'Cuadro 1'!V13/'Cuadro 1'!U13*100-100</f>
        <v>3.329004148024012</v>
      </c>
      <c r="V13" s="18">
        <f>+'Cuadro 1'!W13/'Cuadro 1'!V13*100-100</f>
        <v>4.350280705000344</v>
      </c>
      <c r="W13" s="18">
        <f>+'Cuadro 1'!X13/'Cuadro 1'!W13*100-100</f>
        <v>4.5369455899525661</v>
      </c>
      <c r="X13" s="18">
        <f>+'Cuadro 1'!Y13/'Cuadro 1'!X13*100-100</f>
        <v>5.565773231920204</v>
      </c>
      <c r="Y13" s="18">
        <f>+'Cuadro 1'!Z13/'Cuadro 1'!Y13*100-100</f>
        <v>1.5969007613918791</v>
      </c>
      <c r="Z13" s="18">
        <f>+'Cuadro 1'!AA13/'Cuadro 1'!Z13*100-100</f>
        <v>-19.651489244255941</v>
      </c>
      <c r="AA13" s="18">
        <f>+'Cuadro 1'!AB13/'Cuadro 1'!AA13*100-100</f>
        <v>19.601636696089457</v>
      </c>
      <c r="AB13" s="19">
        <f>+'Cuadro 1'!AC13/'Cuadro 1'!AB13*100-100</f>
        <v>25.434853785996793</v>
      </c>
      <c r="AC13" s="19">
        <f>+'Cuadro 1'!AD13/'Cuadro 1'!AC13*100-100</f>
        <v>9.34152435893823</v>
      </c>
      <c r="AD13" s="19">
        <f>+'Cuadro 1'!AE13/'Cuadro 1'!AD13*100-100</f>
        <v>6.1932754629374926</v>
      </c>
    </row>
    <row r="14" spans="1:30" s="8" customFormat="1" ht="25.5" customHeight="1" x14ac:dyDescent="0.2">
      <c r="A14" s="16" t="s">
        <v>68</v>
      </c>
      <c r="B14" s="49" t="s">
        <v>32</v>
      </c>
      <c r="C14" s="18">
        <f>+'Cuadro 1'!D14/'Cuadro 1'!C14*100-100</f>
        <v>13.539623800490958</v>
      </c>
      <c r="D14" s="18">
        <f>+'Cuadro 1'!E14/'Cuadro 1'!D14*100-100</f>
        <v>13.328696711445346</v>
      </c>
      <c r="E14" s="18">
        <f>+'Cuadro 1'!F14/'Cuadro 1'!E14*100-100</f>
        <v>3.8712773747284928</v>
      </c>
      <c r="F14" s="18">
        <f>+'Cuadro 1'!G14/'Cuadro 1'!F14*100-100</f>
        <v>2.3939979277041346</v>
      </c>
      <c r="G14" s="18">
        <f>+'Cuadro 1'!H14/'Cuadro 1'!G14*100-100</f>
        <v>4.903718717692513</v>
      </c>
      <c r="H14" s="18">
        <f>+'Cuadro 1'!I14/'Cuadro 1'!H14*100-100</f>
        <v>6.223150042741338</v>
      </c>
      <c r="I14" s="18">
        <f>+'Cuadro 1'!J14/'Cuadro 1'!I14*100-100</f>
        <v>9.0624154029347324</v>
      </c>
      <c r="J14" s="18">
        <f>+'Cuadro 1'!K14/'Cuadro 1'!J14*100-100</f>
        <v>17.174905380825507</v>
      </c>
      <c r="K14" s="18">
        <f>+'Cuadro 1'!L14/'Cuadro 1'!K14*100-100</f>
        <v>11.64658030083892</v>
      </c>
      <c r="L14" s="18">
        <f>+'Cuadro 1'!M14/'Cuadro 1'!L14*100-100</f>
        <v>22.412783193776491</v>
      </c>
      <c r="M14" s="18">
        <f>+'Cuadro 1'!N14/'Cuadro 1'!M14*100-100</f>
        <v>15.605238617524051</v>
      </c>
      <c r="N14" s="18">
        <f>+'Cuadro 1'!O14/'Cuadro 1'!N14*100-100</f>
        <v>14.178560673049702</v>
      </c>
      <c r="O14" s="18">
        <f>+'Cuadro 1'!P14/'Cuadro 1'!O14*100-100</f>
        <v>4.7856931898629256</v>
      </c>
      <c r="P14" s="18">
        <f>+'Cuadro 1'!Q14/'Cuadro 1'!P14*100-100</f>
        <v>4.2312377553747496</v>
      </c>
      <c r="Q14" s="18">
        <f>+'Cuadro 1'!R14/'Cuadro 1'!Q14*100-100</f>
        <v>14.741177459516351</v>
      </c>
      <c r="R14" s="18">
        <f>+'Cuadro 1'!S14/'Cuadro 1'!R14*100-100</f>
        <v>9.2088936172325759</v>
      </c>
      <c r="S14" s="18">
        <f>+'Cuadro 1'!T14/'Cuadro 1'!S14*100-100</f>
        <v>4.8916886959587771</v>
      </c>
      <c r="T14" s="18">
        <f>+'Cuadro 1'!U14/'Cuadro 1'!T14*100-100</f>
        <v>4.4497043937355301</v>
      </c>
      <c r="U14" s="18">
        <f>+'Cuadro 1'!V14/'Cuadro 1'!U14*100-100</f>
        <v>8.9723142792884829</v>
      </c>
      <c r="V14" s="18">
        <f>+'Cuadro 1'!W14/'Cuadro 1'!V14*100-100</f>
        <v>2.3885954522773858</v>
      </c>
      <c r="W14" s="18">
        <f>+'Cuadro 1'!X14/'Cuadro 1'!W14*100-100</f>
        <v>8.6068213906313531</v>
      </c>
      <c r="X14" s="18">
        <f>+'Cuadro 1'!Y14/'Cuadro 1'!X14*100-100</f>
        <v>4.9304875090592191</v>
      </c>
      <c r="Y14" s="18">
        <f>+'Cuadro 1'!Z14/'Cuadro 1'!Y14*100-100</f>
        <v>6.4699116517822119</v>
      </c>
      <c r="Z14" s="18">
        <f>+'Cuadro 1'!AA14/'Cuadro 1'!Z14*100-100</f>
        <v>-10.865174160281825</v>
      </c>
      <c r="AA14" s="18">
        <f>+'Cuadro 1'!AB14/'Cuadro 1'!AA14*100-100</f>
        <v>16.247812460090174</v>
      </c>
      <c r="AB14" s="19">
        <f>+'Cuadro 1'!AC14/'Cuadro 1'!AB14*100-100</f>
        <v>12.742269646815373</v>
      </c>
      <c r="AC14" s="19">
        <f>+'Cuadro 1'!AD14/'Cuadro 1'!AC14*100-100</f>
        <v>13.839951901599676</v>
      </c>
      <c r="AD14" s="19">
        <f>+'Cuadro 1'!AE14/'Cuadro 1'!AD14*100-100</f>
        <v>7.2728973915454844</v>
      </c>
    </row>
    <row r="15" spans="1:30" s="8" customFormat="1" ht="24.75" customHeight="1" x14ac:dyDescent="0.2">
      <c r="A15" s="16" t="s">
        <v>20</v>
      </c>
      <c r="B15" s="17" t="s">
        <v>21</v>
      </c>
      <c r="C15" s="18">
        <f>+'Cuadro 1'!D15/'Cuadro 1'!C15*100-100</f>
        <v>15.202659254013696</v>
      </c>
      <c r="D15" s="18">
        <f>+'Cuadro 1'!E15/'Cuadro 1'!D15*100-100</f>
        <v>10.069390585134698</v>
      </c>
      <c r="E15" s="18">
        <f>+'Cuadro 1'!F15/'Cuadro 1'!E15*100-100</f>
        <v>7.4586461255250924</v>
      </c>
      <c r="F15" s="18">
        <f>+'Cuadro 1'!G15/'Cuadro 1'!F15*100-100</f>
        <v>-2.1310840715494805</v>
      </c>
      <c r="G15" s="18">
        <f>+'Cuadro 1'!H15/'Cuadro 1'!G15*100-100</f>
        <v>10.712570104720513</v>
      </c>
      <c r="H15" s="18">
        <f>+'Cuadro 1'!I15/'Cuadro 1'!H15*100-100</f>
        <v>5.2393671602614376</v>
      </c>
      <c r="I15" s="18">
        <f>+'Cuadro 1'!J15/'Cuadro 1'!I15*100-100</f>
        <v>13.320664821115116</v>
      </c>
      <c r="J15" s="18">
        <f>+'Cuadro 1'!K15/'Cuadro 1'!J15*100-100</f>
        <v>16.975634127030119</v>
      </c>
      <c r="K15" s="18">
        <f>+'Cuadro 1'!L15/'Cuadro 1'!K15*100-100</f>
        <v>14.572302598401095</v>
      </c>
      <c r="L15" s="18">
        <f>+'Cuadro 1'!M15/'Cuadro 1'!L15*100-100</f>
        <v>17.989754725965668</v>
      </c>
      <c r="M15" s="18">
        <f>+'Cuadro 1'!N15/'Cuadro 1'!M15*100-100</f>
        <v>26.816021330253406</v>
      </c>
      <c r="N15" s="18">
        <f>+'Cuadro 1'!O15/'Cuadro 1'!N15*100-100</f>
        <v>19.858160745806288</v>
      </c>
      <c r="O15" s="18">
        <f>+'Cuadro 1'!P15/'Cuadro 1'!O15*100-100</f>
        <v>10.211443682195181</v>
      </c>
      <c r="P15" s="18">
        <f>+'Cuadro 1'!Q15/'Cuadro 1'!P15*100-100</f>
        <v>15.394363410096588</v>
      </c>
      <c r="Q15" s="18">
        <f>+'Cuadro 1'!R15/'Cuadro 1'!Q15*100-100</f>
        <v>20.882077944236244</v>
      </c>
      <c r="R15" s="18">
        <f>+'Cuadro 1'!S15/'Cuadro 1'!R15*100-100</f>
        <v>23.289672867149804</v>
      </c>
      <c r="S15" s="18">
        <f>+'Cuadro 1'!T15/'Cuadro 1'!S15*100-100</f>
        <v>3.6105766520831537</v>
      </c>
      <c r="T15" s="18">
        <f>+'Cuadro 1'!U15/'Cuadro 1'!T15*100-100</f>
        <v>11.582441942429568</v>
      </c>
      <c r="U15" s="18">
        <f>+'Cuadro 1'!V15/'Cuadro 1'!U15*100-100</f>
        <v>15.808567754735407</v>
      </c>
      <c r="V15" s="18">
        <f>+'Cuadro 1'!W15/'Cuadro 1'!V15*100-100</f>
        <v>7.8667615008313447</v>
      </c>
      <c r="W15" s="18">
        <f>+'Cuadro 1'!X15/'Cuadro 1'!W15*100-100</f>
        <v>1.5921005117165663</v>
      </c>
      <c r="X15" s="18">
        <f>+'Cuadro 1'!Y15/'Cuadro 1'!X15*100-100</f>
        <v>-1.6215194943490161</v>
      </c>
      <c r="Y15" s="18">
        <f>+'Cuadro 1'!Z15/'Cuadro 1'!Y15*100-100</f>
        <v>-2.0047924904165342</v>
      </c>
      <c r="Z15" s="18">
        <f>+'Cuadro 1'!AA15/'Cuadro 1'!Z15*100-100</f>
        <v>-61.705782764599746</v>
      </c>
      <c r="AA15" s="18">
        <f>+'Cuadro 1'!AB15/'Cuadro 1'!AA15*100-100</f>
        <v>29.06204699552157</v>
      </c>
      <c r="AB15" s="19">
        <f>+'Cuadro 1'!AC15/'Cuadro 1'!AB15*100-100</f>
        <v>31.053716776609832</v>
      </c>
      <c r="AC15" s="19">
        <f>+'Cuadro 1'!AD15/'Cuadro 1'!AC15*100-100</f>
        <v>12.661863891254924</v>
      </c>
      <c r="AD15" s="19">
        <f>+'Cuadro 1'!AE15/'Cuadro 1'!AD15*100-100</f>
        <v>12.409568586141035</v>
      </c>
    </row>
    <row r="16" spans="1:30" s="8" customFormat="1" ht="24.75" customHeight="1" x14ac:dyDescent="0.2">
      <c r="A16" s="16" t="s">
        <v>22</v>
      </c>
      <c r="B16" s="17" t="s">
        <v>23</v>
      </c>
      <c r="C16" s="18">
        <f>+'Cuadro 1'!D16/'Cuadro 1'!C16*100-100</f>
        <v>4.0692896953354847</v>
      </c>
      <c r="D16" s="18">
        <f>+'Cuadro 1'!E16/'Cuadro 1'!D16*100-100</f>
        <v>15.522864525160699</v>
      </c>
      <c r="E16" s="18">
        <f>+'Cuadro 1'!F16/'Cuadro 1'!E16*100-100</f>
        <v>2.1561895455517401</v>
      </c>
      <c r="F16" s="18">
        <f>+'Cuadro 1'!G16/'Cuadro 1'!F16*100-100</f>
        <v>6.2027774728836675</v>
      </c>
      <c r="G16" s="18">
        <f>+'Cuadro 1'!H16/'Cuadro 1'!G16*100-100</f>
        <v>5.5946633073985907</v>
      </c>
      <c r="H16" s="18">
        <f>+'Cuadro 1'!I16/'Cuadro 1'!H16*100-100</f>
        <v>1.95225959828322</v>
      </c>
      <c r="I16" s="18">
        <f>+'Cuadro 1'!J16/'Cuadro 1'!I16*100-100</f>
        <v>-2.9712326653258714</v>
      </c>
      <c r="J16" s="18">
        <f>+'Cuadro 1'!K16/'Cuadro 1'!J16*100-100</f>
        <v>2.7801173396446472</v>
      </c>
      <c r="K16" s="18">
        <f>+'Cuadro 1'!L16/'Cuadro 1'!K16*100-100</f>
        <v>11.993881506431634</v>
      </c>
      <c r="L16" s="18">
        <f>+'Cuadro 1'!M16/'Cuadro 1'!L16*100-100</f>
        <v>5.3978981479430246</v>
      </c>
      <c r="M16" s="18">
        <f>+'Cuadro 1'!N16/'Cuadro 1'!M16*100-100</f>
        <v>16.248213006212822</v>
      </c>
      <c r="N16" s="18">
        <f>+'Cuadro 1'!O16/'Cuadro 1'!N16*100-100</f>
        <v>16.630937606577191</v>
      </c>
      <c r="O16" s="18">
        <f>+'Cuadro 1'!P16/'Cuadro 1'!O16*100-100</f>
        <v>20.552912612108827</v>
      </c>
      <c r="P16" s="18">
        <f>+'Cuadro 1'!Q16/'Cuadro 1'!P16*100-100</f>
        <v>2.1333492307784354</v>
      </c>
      <c r="Q16" s="18">
        <f>+'Cuadro 1'!R16/'Cuadro 1'!Q16*100-100</f>
        <v>10.283500103561224</v>
      </c>
      <c r="R16" s="18">
        <f>+'Cuadro 1'!S16/'Cuadro 1'!R16*100-100</f>
        <v>13.675217941151303</v>
      </c>
      <c r="S16" s="18">
        <f>+'Cuadro 1'!T16/'Cuadro 1'!S16*100-100</f>
        <v>4.2009372969122012</v>
      </c>
      <c r="T16" s="18">
        <f>+'Cuadro 1'!U16/'Cuadro 1'!T16*100-100</f>
        <v>8.2746157185081159</v>
      </c>
      <c r="U16" s="18">
        <f>+'Cuadro 1'!V16/'Cuadro 1'!U16*100-100</f>
        <v>8.4307173271554774</v>
      </c>
      <c r="V16" s="18">
        <f>+'Cuadro 1'!W16/'Cuadro 1'!V16*100-100</f>
        <v>7.0009356449380391</v>
      </c>
      <c r="W16" s="18">
        <f>+'Cuadro 1'!X16/'Cuadro 1'!W16*100-100</f>
        <v>9.2300262554528558</v>
      </c>
      <c r="X16" s="18">
        <f>+'Cuadro 1'!Y16/'Cuadro 1'!X16*100-100</f>
        <v>2.0304617741849142</v>
      </c>
      <c r="Y16" s="18">
        <f>+'Cuadro 1'!Z16/'Cuadro 1'!Y16*100-100</f>
        <v>1.5058716348904824</v>
      </c>
      <c r="Z16" s="18">
        <f>+'Cuadro 1'!AA16/'Cuadro 1'!Z16*100-100</f>
        <v>-7.5331733106131935</v>
      </c>
      <c r="AA16" s="18">
        <f>+'Cuadro 1'!AB16/'Cuadro 1'!AA16*100-100</f>
        <v>9.1009213002626126</v>
      </c>
      <c r="AB16" s="19">
        <f>+'Cuadro 1'!AC16/'Cuadro 1'!AB16*100-100</f>
        <v>4.9073560842659134</v>
      </c>
      <c r="AC16" s="19">
        <f>+'Cuadro 1'!AD16/'Cuadro 1'!AC16*100-100</f>
        <v>10.022767343706988</v>
      </c>
      <c r="AD16" s="19">
        <f>+'Cuadro 1'!AE16/'Cuadro 1'!AD16*100-100</f>
        <v>1.0314627030309396</v>
      </c>
    </row>
    <row r="17" spans="1:30" s="8" customFormat="1" ht="24.75" customHeight="1" x14ac:dyDescent="0.2">
      <c r="A17" s="16" t="s">
        <v>24</v>
      </c>
      <c r="B17" s="17" t="s">
        <v>25</v>
      </c>
      <c r="C17" s="18">
        <f>+'Cuadro 1'!D17/'Cuadro 1'!C17*100-100</f>
        <v>7.1415463714894685</v>
      </c>
      <c r="D17" s="18">
        <f>+'Cuadro 1'!E17/'Cuadro 1'!D17*100-100</f>
        <v>6.7301713959191574</v>
      </c>
      <c r="E17" s="18">
        <f>+'Cuadro 1'!F17/'Cuadro 1'!E17*100-100</f>
        <v>8.8471586754387488</v>
      </c>
      <c r="F17" s="18">
        <f>+'Cuadro 1'!G17/'Cuadro 1'!F17*100-100</f>
        <v>3.5284428118744131</v>
      </c>
      <c r="G17" s="18">
        <f>+'Cuadro 1'!H17/'Cuadro 1'!G17*100-100</f>
        <v>5.6963170308200262</v>
      </c>
      <c r="H17" s="18">
        <f>+'Cuadro 1'!I17/'Cuadro 1'!H17*100-100</f>
        <v>6.569696157786737</v>
      </c>
      <c r="I17" s="18">
        <f>+'Cuadro 1'!J17/'Cuadro 1'!I17*100-100</f>
        <v>5.219081145835176</v>
      </c>
      <c r="J17" s="18">
        <f>+'Cuadro 1'!K17/'Cuadro 1'!J17*100-100</f>
        <v>3.3801479195211925</v>
      </c>
      <c r="K17" s="18">
        <f>+'Cuadro 1'!L17/'Cuadro 1'!K17*100-100</f>
        <v>5.9971940446743162</v>
      </c>
      <c r="L17" s="18">
        <f>+'Cuadro 1'!M17/'Cuadro 1'!L17*100-100</f>
        <v>9.6448516165429794</v>
      </c>
      <c r="M17" s="18">
        <f>+'Cuadro 1'!N17/'Cuadro 1'!M17*100-100</f>
        <v>12.519448312476996</v>
      </c>
      <c r="N17" s="18">
        <f>+'Cuadro 1'!O17/'Cuadro 1'!N17*100-100</f>
        <v>8.1269528179302739</v>
      </c>
      <c r="O17" s="18">
        <f>+'Cuadro 1'!P17/'Cuadro 1'!O17*100-100</f>
        <v>11.727017420012231</v>
      </c>
      <c r="P17" s="18">
        <f>+'Cuadro 1'!Q17/'Cuadro 1'!P17*100-100</f>
        <v>11.064527227865398</v>
      </c>
      <c r="Q17" s="18">
        <f>+'Cuadro 1'!R17/'Cuadro 1'!Q17*100-100</f>
        <v>12.827387036842836</v>
      </c>
      <c r="R17" s="18">
        <f>+'Cuadro 1'!S17/'Cuadro 1'!R17*100-100</f>
        <v>5.6117035689011345</v>
      </c>
      <c r="S17" s="18">
        <f>+'Cuadro 1'!T17/'Cuadro 1'!S17*100-100</f>
        <v>20.308072073932948</v>
      </c>
      <c r="T17" s="18">
        <f>+'Cuadro 1'!U17/'Cuadro 1'!T17*100-100</f>
        <v>11.667728919871507</v>
      </c>
      <c r="U17" s="18">
        <f>+'Cuadro 1'!V17/'Cuadro 1'!U17*100-100</f>
        <v>7.1440103281492213</v>
      </c>
      <c r="V17" s="18">
        <f>+'Cuadro 1'!W17/'Cuadro 1'!V17*100-100</f>
        <v>6.9171007936655826</v>
      </c>
      <c r="W17" s="18">
        <f>+'Cuadro 1'!X17/'Cuadro 1'!W17*100-100</f>
        <v>7.1207588326591207</v>
      </c>
      <c r="X17" s="18">
        <f>+'Cuadro 1'!Y17/'Cuadro 1'!X17*100-100</f>
        <v>5.6662057548715268</v>
      </c>
      <c r="Y17" s="18">
        <f>+'Cuadro 1'!Z17/'Cuadro 1'!Y17*100-100</f>
        <v>3.7062860916443867</v>
      </c>
      <c r="Z17" s="18">
        <f>+'Cuadro 1'!AA17/'Cuadro 1'!Z17*100-100</f>
        <v>-0.93093044510533218</v>
      </c>
      <c r="AA17" s="18">
        <f>+'Cuadro 1'!AB17/'Cuadro 1'!AA17*100-100</f>
        <v>3.6608286916906678</v>
      </c>
      <c r="AB17" s="19">
        <f>+'Cuadro 1'!AC17/'Cuadro 1'!AB17*100-100</f>
        <v>4.9225197409401602</v>
      </c>
      <c r="AC17" s="19">
        <f>+'Cuadro 1'!AD17/'Cuadro 1'!AC17*100-100</f>
        <v>3.7898295273496103</v>
      </c>
      <c r="AD17" s="19">
        <f>+'Cuadro 1'!AE17/'Cuadro 1'!AD17*100-100</f>
        <v>4.8396820466108892</v>
      </c>
    </row>
    <row r="18" spans="1:30" s="8" customFormat="1" ht="33.75" customHeight="1" x14ac:dyDescent="0.2">
      <c r="A18" s="10" t="s">
        <v>69</v>
      </c>
      <c r="B18" s="17" t="s">
        <v>33</v>
      </c>
      <c r="C18" s="18">
        <f>+'Cuadro 1'!D18/'Cuadro 1'!C18*100-100</f>
        <v>14.216436108049308</v>
      </c>
      <c r="D18" s="18">
        <f>+'Cuadro 1'!E18/'Cuadro 1'!D18*100-100</f>
        <v>10.054551635158134</v>
      </c>
      <c r="E18" s="18">
        <f>+'Cuadro 1'!F18/'Cuadro 1'!E18*100-100</f>
        <v>11.559737215220807</v>
      </c>
      <c r="F18" s="18">
        <f>+'Cuadro 1'!G18/'Cuadro 1'!F18*100-100</f>
        <v>11.748208872997608</v>
      </c>
      <c r="G18" s="18">
        <f>+'Cuadro 1'!H18/'Cuadro 1'!G18*100-100</f>
        <v>-5.7971368396707845</v>
      </c>
      <c r="H18" s="18">
        <f>+'Cuadro 1'!I18/'Cuadro 1'!H18*100-100</f>
        <v>14.562447458999728</v>
      </c>
      <c r="I18" s="18">
        <f>+'Cuadro 1'!J18/'Cuadro 1'!I18*100-100</f>
        <v>9.7118943434996652</v>
      </c>
      <c r="J18" s="18">
        <f>+'Cuadro 1'!K18/'Cuadro 1'!J18*100-100</f>
        <v>11.318133656302408</v>
      </c>
      <c r="K18" s="18">
        <f>+'Cuadro 1'!L18/'Cuadro 1'!K18*100-100</f>
        <v>14.015104772448069</v>
      </c>
      <c r="L18" s="18">
        <f>+'Cuadro 1'!M18/'Cuadro 1'!L18*100-100</f>
        <v>14.888020108759264</v>
      </c>
      <c r="M18" s="18">
        <f>+'Cuadro 1'!N18/'Cuadro 1'!M18*100-100</f>
        <v>17.251633043806876</v>
      </c>
      <c r="N18" s="18">
        <f>+'Cuadro 1'!O18/'Cuadro 1'!N18*100-100</f>
        <v>20.76677257082234</v>
      </c>
      <c r="O18" s="18">
        <f>+'Cuadro 1'!P18/'Cuadro 1'!O18*100-100</f>
        <v>8.5356927306373507</v>
      </c>
      <c r="P18" s="18">
        <f>+'Cuadro 1'!Q18/'Cuadro 1'!P18*100-100</f>
        <v>17.272891135920759</v>
      </c>
      <c r="Q18" s="18">
        <f>+'Cuadro 1'!R18/'Cuadro 1'!Q18*100-100</f>
        <v>13.266888747085019</v>
      </c>
      <c r="R18" s="18">
        <f>+'Cuadro 1'!S18/'Cuadro 1'!R18*100-100</f>
        <v>15.312269585648906</v>
      </c>
      <c r="S18" s="18">
        <f>+'Cuadro 1'!T18/'Cuadro 1'!S18*100-100</f>
        <v>11.511732450071293</v>
      </c>
      <c r="T18" s="18">
        <f>+'Cuadro 1'!U18/'Cuadro 1'!T18*100-100</f>
        <v>9.3890538910480501</v>
      </c>
      <c r="U18" s="18">
        <f>+'Cuadro 1'!V18/'Cuadro 1'!U18*100-100</f>
        <v>6.2499484802619634</v>
      </c>
      <c r="V18" s="18">
        <f>+'Cuadro 1'!W18/'Cuadro 1'!V18*100-100</f>
        <v>3.5026071483165993</v>
      </c>
      <c r="W18" s="18">
        <f>+'Cuadro 1'!X18/'Cuadro 1'!W18*100-100</f>
        <v>3.5086543294952719</v>
      </c>
      <c r="X18" s="18">
        <f>+'Cuadro 1'!Y18/'Cuadro 1'!X18*100-100</f>
        <v>4.0874766947304693</v>
      </c>
      <c r="Y18" s="18">
        <f>+'Cuadro 1'!Z18/'Cuadro 1'!Y18*100-100</f>
        <v>6.8525686977616687</v>
      </c>
      <c r="Z18" s="18">
        <f>+'Cuadro 1'!AA18/'Cuadro 1'!Z18*100-100</f>
        <v>-16.713306100050858</v>
      </c>
      <c r="AA18" s="18">
        <f>+'Cuadro 1'!AB18/'Cuadro 1'!AA18*100-100</f>
        <v>18.39690376173904</v>
      </c>
      <c r="AB18" s="19">
        <f>+'Cuadro 1'!AC18/'Cuadro 1'!AB18*100-100</f>
        <v>13.31012675012704</v>
      </c>
      <c r="AC18" s="19">
        <f>+'Cuadro 1'!AD18/'Cuadro 1'!AC18*100-100</f>
        <v>8.0504673908500308</v>
      </c>
      <c r="AD18" s="19">
        <f>+'Cuadro 1'!AE18/'Cuadro 1'!AD18*100-100</f>
        <v>6.7085311727768158</v>
      </c>
    </row>
    <row r="19" spans="1:30" s="8" customFormat="1" ht="33.75" customHeight="1" x14ac:dyDescent="0.2">
      <c r="A19" s="10" t="s">
        <v>30</v>
      </c>
      <c r="B19" s="17" t="s">
        <v>31</v>
      </c>
      <c r="C19" s="18">
        <f>+'Cuadro 1'!D19/'Cuadro 1'!C19*100-100</f>
        <v>-8.5571302074118023</v>
      </c>
      <c r="D19" s="18">
        <f>+'Cuadro 1'!E19/'Cuadro 1'!D19*100-100</f>
        <v>19.197021214469117</v>
      </c>
      <c r="E19" s="18">
        <f>+'Cuadro 1'!F19/'Cuadro 1'!E19*100-100</f>
        <v>-3.0873091804016468</v>
      </c>
      <c r="F19" s="18">
        <f>+'Cuadro 1'!G19/'Cuadro 1'!F19*100-100</f>
        <v>10.77531814037458</v>
      </c>
      <c r="G19" s="18">
        <f>+'Cuadro 1'!H19/'Cuadro 1'!G19*100-100</f>
        <v>-2.1780915494320823</v>
      </c>
      <c r="H19" s="18">
        <f>+'Cuadro 1'!I19/'Cuadro 1'!H19*100-100</f>
        <v>3.4442100980724035</v>
      </c>
      <c r="I19" s="18">
        <f>+'Cuadro 1'!J19/'Cuadro 1'!I19*100-100</f>
        <v>-10.903321344786278</v>
      </c>
      <c r="J19" s="18">
        <f>+'Cuadro 1'!K19/'Cuadro 1'!J19*100-100</f>
        <v>18.940764953978473</v>
      </c>
      <c r="K19" s="18">
        <f>+'Cuadro 1'!L19/'Cuadro 1'!K19*100-100</f>
        <v>-1.1480527198312132</v>
      </c>
      <c r="L19" s="18">
        <f>+'Cuadro 1'!M19/'Cuadro 1'!L19*100-100</f>
        <v>9.5154510285606904</v>
      </c>
      <c r="M19" s="18">
        <f>+'Cuadro 1'!N19/'Cuadro 1'!M19*100-100</f>
        <v>18.327444673330788</v>
      </c>
      <c r="N19" s="18">
        <f>+'Cuadro 1'!O19/'Cuadro 1'!N19*100-100</f>
        <v>12.516646873491794</v>
      </c>
      <c r="O19" s="18">
        <f>+'Cuadro 1'!P19/'Cuadro 1'!O19*100-100</f>
        <v>12.72649601404494</v>
      </c>
      <c r="P19" s="18">
        <f>+'Cuadro 1'!Q19/'Cuadro 1'!P19*100-100</f>
        <v>9.9370578313221927</v>
      </c>
      <c r="Q19" s="18">
        <f>+'Cuadro 1'!R19/'Cuadro 1'!Q19*100-100</f>
        <v>11.200778916871215</v>
      </c>
      <c r="R19" s="18">
        <f>+'Cuadro 1'!S19/'Cuadro 1'!R19*100-100</f>
        <v>11.632405841104983</v>
      </c>
      <c r="S19" s="18">
        <f>+'Cuadro 1'!T19/'Cuadro 1'!S19*100-100</f>
        <v>11.125496631245042</v>
      </c>
      <c r="T19" s="18">
        <f>+'Cuadro 1'!U19/'Cuadro 1'!T19*100-100</f>
        <v>3.9614312560882041</v>
      </c>
      <c r="U19" s="18">
        <f>+'Cuadro 1'!V19/'Cuadro 1'!U19*100-100</f>
        <v>12.976614157172989</v>
      </c>
      <c r="V19" s="18">
        <f>+'Cuadro 1'!W19/'Cuadro 1'!V19*100-100</f>
        <v>15.229653012528061</v>
      </c>
      <c r="W19" s="18">
        <f>+'Cuadro 1'!X19/'Cuadro 1'!W19*100-100</f>
        <v>16.065017444977855</v>
      </c>
      <c r="X19" s="18">
        <f>+'Cuadro 1'!Y19/'Cuadro 1'!X19*100-100</f>
        <v>11.070072766390936</v>
      </c>
      <c r="Y19" s="18">
        <f>+'Cuadro 1'!Z19/'Cuadro 1'!Y19*100-100</f>
        <v>10.98256643261746</v>
      </c>
      <c r="Z19" s="18">
        <f>+'Cuadro 1'!AA19/'Cuadro 1'!Z19*100-100</f>
        <v>13.644129096922924</v>
      </c>
      <c r="AA19" s="18">
        <f>+'Cuadro 1'!AB19/'Cuadro 1'!AA19*100-100</f>
        <v>12.19496962360131</v>
      </c>
      <c r="AB19" s="19">
        <f>+'Cuadro 1'!AC19/'Cuadro 1'!AB19*100-100</f>
        <v>5.568716177921047</v>
      </c>
      <c r="AC19" s="19">
        <f>+'Cuadro 1'!AD19/'Cuadro 1'!AC19*100-100</f>
        <v>6.924141430849275</v>
      </c>
      <c r="AD19" s="19">
        <f>+'Cuadro 1'!AE19/'Cuadro 1'!AD19*100-100</f>
        <v>3.8408933154825888</v>
      </c>
    </row>
    <row r="20" spans="1:30" s="8" customFormat="1" ht="24.75" customHeight="1" x14ac:dyDescent="0.2">
      <c r="A20" s="16" t="s">
        <v>26</v>
      </c>
      <c r="B20" s="17" t="s">
        <v>27</v>
      </c>
      <c r="C20" s="18">
        <f>+'Cuadro 1'!D20/'Cuadro 1'!C20*100-100</f>
        <v>8.4639335458693381</v>
      </c>
      <c r="D20" s="18">
        <f>+'Cuadro 1'!E20/'Cuadro 1'!D20*100-100</f>
        <v>0.73096323500310234</v>
      </c>
      <c r="E20" s="18">
        <f>+'Cuadro 1'!F20/'Cuadro 1'!E20*100-100</f>
        <v>11.788864153257904</v>
      </c>
      <c r="F20" s="18">
        <f>+'Cuadro 1'!G20/'Cuadro 1'!F20*100-100</f>
        <v>7.1491421026592832</v>
      </c>
      <c r="G20" s="18">
        <f>+'Cuadro 1'!H20/'Cuadro 1'!G20*100-100</f>
        <v>8.3884514123394638</v>
      </c>
      <c r="H20" s="18">
        <f>+'Cuadro 1'!I20/'Cuadro 1'!H20*100-100</f>
        <v>5.38465363991223</v>
      </c>
      <c r="I20" s="18">
        <f>+'Cuadro 1'!J20/'Cuadro 1'!I20*100-100</f>
        <v>6.6558169837957308</v>
      </c>
      <c r="J20" s="18">
        <f>+'Cuadro 1'!K20/'Cuadro 1'!J20*100-100</f>
        <v>4.2649864611435646</v>
      </c>
      <c r="K20" s="18">
        <f>+'Cuadro 1'!L20/'Cuadro 1'!K20*100-100</f>
        <v>3.2143033389878184</v>
      </c>
      <c r="L20" s="18">
        <f>+'Cuadro 1'!M20/'Cuadro 1'!L20*100-100</f>
        <v>5.9222830560730699</v>
      </c>
      <c r="M20" s="18">
        <f>+'Cuadro 1'!N20/'Cuadro 1'!M20*100-100</f>
        <v>14.289872603858683</v>
      </c>
      <c r="N20" s="18">
        <f>+'Cuadro 1'!O20/'Cuadro 1'!N20*100-100</f>
        <v>8.9049726131289475</v>
      </c>
      <c r="O20" s="18">
        <f>+'Cuadro 1'!P20/'Cuadro 1'!O20*100-100</f>
        <v>9.5996441546582787</v>
      </c>
      <c r="P20" s="18">
        <f>+'Cuadro 1'!Q20/'Cuadro 1'!P20*100-100</f>
        <v>7.473039712210138</v>
      </c>
      <c r="Q20" s="18">
        <f>+'Cuadro 1'!R20/'Cuadro 1'!Q20*100-100</f>
        <v>7.6736113164273689</v>
      </c>
      <c r="R20" s="18">
        <f>+'Cuadro 1'!S20/'Cuadro 1'!R20*100-100</f>
        <v>12.685784317373844</v>
      </c>
      <c r="S20" s="18">
        <f>+'Cuadro 1'!T20/'Cuadro 1'!S20*100-100</f>
        <v>7.3466123086135724</v>
      </c>
      <c r="T20" s="18">
        <f>+'Cuadro 1'!U20/'Cuadro 1'!T20*100-100</f>
        <v>12.517901070566211</v>
      </c>
      <c r="U20" s="18">
        <f>+'Cuadro 1'!V20/'Cuadro 1'!U20*100-100</f>
        <v>13.598990545089904</v>
      </c>
      <c r="V20" s="18">
        <f>+'Cuadro 1'!W20/'Cuadro 1'!V20*100-100</f>
        <v>8.5801667110006292</v>
      </c>
      <c r="W20" s="18">
        <f>+'Cuadro 1'!X20/'Cuadro 1'!W20*100-100</f>
        <v>11.632318974274398</v>
      </c>
      <c r="X20" s="18">
        <f>+'Cuadro 1'!Y20/'Cuadro 1'!X20*100-100</f>
        <v>6.2726288310852141</v>
      </c>
      <c r="Y20" s="18">
        <f>+'Cuadro 1'!Z20/'Cuadro 1'!Y20*100-100</f>
        <v>3.2193109982797665</v>
      </c>
      <c r="Z20" s="18">
        <f>+'Cuadro 1'!AA20/'Cuadro 1'!Z20*100-100</f>
        <v>-11.745695611957302</v>
      </c>
      <c r="AA20" s="18">
        <f>+'Cuadro 1'!AB20/'Cuadro 1'!AA20*100-100</f>
        <v>1.4865592054195531</v>
      </c>
      <c r="AB20" s="19">
        <f>+'Cuadro 1'!AC20/'Cuadro 1'!AB20*100-100</f>
        <v>6.6131306628392394</v>
      </c>
      <c r="AC20" s="19">
        <f>+'Cuadro 1'!AD20/'Cuadro 1'!AC20*100-100</f>
        <v>7.2156319091995869</v>
      </c>
      <c r="AD20" s="19">
        <f>+'Cuadro 1'!AE20/'Cuadro 1'!AD20*100-100</f>
        <v>4.7833707171438249</v>
      </c>
    </row>
    <row r="21" spans="1:30" s="8" customFormat="1" ht="24.75" customHeight="1" x14ac:dyDescent="0.2">
      <c r="A21" s="16" t="s">
        <v>28</v>
      </c>
      <c r="B21" s="17" t="s">
        <v>29</v>
      </c>
      <c r="C21" s="18">
        <f>+'Cuadro 1'!D21/'Cuadro 1'!C21*100-100</f>
        <v>16.041683650580453</v>
      </c>
      <c r="D21" s="18">
        <f>+'Cuadro 1'!E21/'Cuadro 1'!D21*100-100</f>
        <v>5.9470579863602353</v>
      </c>
      <c r="E21" s="18">
        <f>+'Cuadro 1'!F21/'Cuadro 1'!E21*100-100</f>
        <v>11.700413043417512</v>
      </c>
      <c r="F21" s="18">
        <f>+'Cuadro 1'!G21/'Cuadro 1'!F21*100-100</f>
        <v>3.1931784513567578</v>
      </c>
      <c r="G21" s="18">
        <f>+'Cuadro 1'!H21/'Cuadro 1'!G21*100-100</f>
        <v>8.8574022549953781</v>
      </c>
      <c r="H21" s="18">
        <f>+'Cuadro 1'!I21/'Cuadro 1'!H21*100-100</f>
        <v>13.037730161676023</v>
      </c>
      <c r="I21" s="18">
        <f>+'Cuadro 1'!J21/'Cuadro 1'!I21*100-100</f>
        <v>8.7376952785806168</v>
      </c>
      <c r="J21" s="18">
        <f>+'Cuadro 1'!K21/'Cuadro 1'!J21*100-100</f>
        <v>5.8834463109290596</v>
      </c>
      <c r="K21" s="18">
        <f>+'Cuadro 1'!L21/'Cuadro 1'!K21*100-100</f>
        <v>7.5246390197008566</v>
      </c>
      <c r="L21" s="18">
        <f>+'Cuadro 1'!M21/'Cuadro 1'!L21*100-100</f>
        <v>3.5808821381104536</v>
      </c>
      <c r="M21" s="18">
        <f>+'Cuadro 1'!N21/'Cuadro 1'!M21*100-100</f>
        <v>7.33692325834798</v>
      </c>
      <c r="N21" s="18">
        <f>+'Cuadro 1'!O21/'Cuadro 1'!N21*100-100</f>
        <v>3.0509241425961307</v>
      </c>
      <c r="O21" s="18">
        <f>+'Cuadro 1'!P21/'Cuadro 1'!O21*100-100</f>
        <v>10.052246325361196</v>
      </c>
      <c r="P21" s="18">
        <f>+'Cuadro 1'!Q21/'Cuadro 1'!P21*100-100</f>
        <v>11.487340603687073</v>
      </c>
      <c r="Q21" s="18">
        <f>+'Cuadro 1'!R21/'Cuadro 1'!Q21*100-100</f>
        <v>5.2258723060791397</v>
      </c>
      <c r="R21" s="18">
        <f>+'Cuadro 1'!S21/'Cuadro 1'!R21*100-100</f>
        <v>4.6128556517199399</v>
      </c>
      <c r="S21" s="18">
        <f>+'Cuadro 1'!T21/'Cuadro 1'!S21*100-100</f>
        <v>15.383379169911237</v>
      </c>
      <c r="T21" s="18">
        <f>+'Cuadro 1'!U21/'Cuadro 1'!T21*100-100</f>
        <v>7.7608929373906221</v>
      </c>
      <c r="U21" s="18">
        <f>+'Cuadro 1'!V21/'Cuadro 1'!U21*100-100</f>
        <v>8.9600128865261013</v>
      </c>
      <c r="V21" s="18">
        <f>+'Cuadro 1'!W21/'Cuadro 1'!V21*100-100</f>
        <v>16.396592825721214</v>
      </c>
      <c r="W21" s="18">
        <f>+'Cuadro 1'!X21/'Cuadro 1'!W21*100-100</f>
        <v>12.990890276155426</v>
      </c>
      <c r="X21" s="18">
        <f>+'Cuadro 1'!Y21/'Cuadro 1'!X21*100-100</f>
        <v>9.5996500025678131</v>
      </c>
      <c r="Y21" s="18">
        <f>+'Cuadro 1'!Z21/'Cuadro 1'!Y21*100-100</f>
        <v>5.8739916869162414</v>
      </c>
      <c r="Z21" s="18">
        <f>+'Cuadro 1'!AA21/'Cuadro 1'!Z21*100-100</f>
        <v>19.367474063454353</v>
      </c>
      <c r="AA21" s="18">
        <f>+'Cuadro 1'!AB21/'Cuadro 1'!AA21*100-100</f>
        <v>7.3401416189818178</v>
      </c>
      <c r="AB21" s="19">
        <f>+'Cuadro 1'!AC21/'Cuadro 1'!AB21*100-100</f>
        <v>3.8007967167445855</v>
      </c>
      <c r="AC21" s="19">
        <f>+'Cuadro 1'!AD21/'Cuadro 1'!AC21*100-100</f>
        <v>3.3031823341642621</v>
      </c>
      <c r="AD21" s="19">
        <f>+'Cuadro 1'!AE21/'Cuadro 1'!AD21*100-100</f>
        <v>3.2133407358058861</v>
      </c>
    </row>
    <row r="22" spans="1:30" s="8" customFormat="1" ht="33.75" customHeight="1" x14ac:dyDescent="0.2">
      <c r="A22" s="10" t="s">
        <v>70</v>
      </c>
      <c r="B22" s="17" t="s">
        <v>34</v>
      </c>
      <c r="C22" s="18">
        <f>+'Cuadro 1'!D22/'Cuadro 1'!C22*100-100</f>
        <v>11.341222526984509</v>
      </c>
      <c r="D22" s="18">
        <f>+'Cuadro 1'!E22/'Cuadro 1'!D22*100-100</f>
        <v>9.7097484390414621</v>
      </c>
      <c r="E22" s="18">
        <f>+'Cuadro 1'!F22/'Cuadro 1'!E22*100-100</f>
        <v>10.542990787507136</v>
      </c>
      <c r="F22" s="18">
        <f>+'Cuadro 1'!G22/'Cuadro 1'!F22*100-100</f>
        <v>-5.8881502805143384</v>
      </c>
      <c r="G22" s="18">
        <f>+'Cuadro 1'!H22/'Cuadro 1'!G22*100-100</f>
        <v>5.2807370628410695</v>
      </c>
      <c r="H22" s="18">
        <f>+'Cuadro 1'!I22/'Cuadro 1'!H22*100-100</f>
        <v>3.9820075110565512</v>
      </c>
      <c r="I22" s="18">
        <f>+'Cuadro 1'!J22/'Cuadro 1'!I22*100-100</f>
        <v>7.4634140876230362</v>
      </c>
      <c r="J22" s="18">
        <f>+'Cuadro 1'!K22/'Cuadro 1'!J22*100-100</f>
        <v>4.8926699563098168</v>
      </c>
      <c r="K22" s="18">
        <f>+'Cuadro 1'!L22/'Cuadro 1'!K22*100-100</f>
        <v>4.5663293596911672</v>
      </c>
      <c r="L22" s="18">
        <f>+'Cuadro 1'!M22/'Cuadro 1'!L22*100-100</f>
        <v>6.0275228107978336</v>
      </c>
      <c r="M22" s="18">
        <f>+'Cuadro 1'!N22/'Cuadro 1'!M22*100-100</f>
        <v>14.1700684550772</v>
      </c>
      <c r="N22" s="18">
        <f>+'Cuadro 1'!O22/'Cuadro 1'!N22*100-100</f>
        <v>3.323110746703037</v>
      </c>
      <c r="O22" s="18">
        <f>+'Cuadro 1'!P22/'Cuadro 1'!O22*100-100</f>
        <v>6.8514165275684036</v>
      </c>
      <c r="P22" s="18">
        <f>+'Cuadro 1'!Q22/'Cuadro 1'!P22*100-100</f>
        <v>5.8538631655866453</v>
      </c>
      <c r="Q22" s="18">
        <f>+'Cuadro 1'!R22/'Cuadro 1'!Q22*100-100</f>
        <v>6.4986120143063744</v>
      </c>
      <c r="R22" s="18">
        <f>+'Cuadro 1'!S22/'Cuadro 1'!R22*100-100</f>
        <v>8.7955094531917126</v>
      </c>
      <c r="S22" s="18">
        <f>+'Cuadro 1'!T22/'Cuadro 1'!S22*100-100</f>
        <v>6.5207877282792595</v>
      </c>
      <c r="T22" s="18">
        <f>+'Cuadro 1'!U22/'Cuadro 1'!T22*100-100</f>
        <v>8.5349200464124948</v>
      </c>
      <c r="U22" s="18">
        <f>+'Cuadro 1'!V22/'Cuadro 1'!U22*100-100</f>
        <v>6.3259250145984538</v>
      </c>
      <c r="V22" s="18">
        <f>+'Cuadro 1'!W22/'Cuadro 1'!V22*100-100</f>
        <v>4.6893861363107305</v>
      </c>
      <c r="W22" s="18">
        <f>+'Cuadro 1'!X22/'Cuadro 1'!W22*100-100</f>
        <v>3.4935001283603668</v>
      </c>
      <c r="X22" s="18">
        <f>+'Cuadro 1'!Y22/'Cuadro 1'!X22*100-100</f>
        <v>4.1345597453251912</v>
      </c>
      <c r="Y22" s="18">
        <f>+'Cuadro 1'!Z22/'Cuadro 1'!Y22*100-100</f>
        <v>3.9829584512716991</v>
      </c>
      <c r="Z22" s="18">
        <f>+'Cuadro 1'!AA22/'Cuadro 1'!Z22*100-100</f>
        <v>-35.225490690433659</v>
      </c>
      <c r="AA22" s="18">
        <f>+'Cuadro 1'!AB22/'Cuadro 1'!AA22*100-100</f>
        <v>17.79423859165891</v>
      </c>
      <c r="AB22" s="19">
        <f>+'Cuadro 1'!AC22/'Cuadro 1'!AB22*100-100</f>
        <v>18.544815324938057</v>
      </c>
      <c r="AC22" s="19">
        <f>+'Cuadro 1'!AD22/'Cuadro 1'!AC22*100-100</f>
        <v>7.2639723401362915</v>
      </c>
      <c r="AD22" s="19">
        <f>+'Cuadro 1'!AE22/'Cuadro 1'!AD22*100-100</f>
        <v>7.3278593518052446</v>
      </c>
    </row>
    <row r="23" spans="1:30" s="8" customFormat="1" ht="24.75" customHeight="1" x14ac:dyDescent="0.2">
      <c r="A23" s="41"/>
      <c r="B23" s="42" t="s">
        <v>107</v>
      </c>
      <c r="C23" s="39">
        <f>+'Cuadro 1'!D23/'Cuadro 1'!C23*100-100</f>
        <v>9.7042645335513527</v>
      </c>
      <c r="D23" s="39">
        <f>+'Cuadro 1'!E23/'Cuadro 1'!D23*100-100</f>
        <v>9.1010163062828155</v>
      </c>
      <c r="E23" s="39">
        <f>+'Cuadro 1'!F23/'Cuadro 1'!E23*100-100</f>
        <v>5.684649133634494</v>
      </c>
      <c r="F23" s="39">
        <f>+'Cuadro 1'!G23/'Cuadro 1'!F23*100-100</f>
        <v>3.1213427805958389</v>
      </c>
      <c r="G23" s="39">
        <f>+'Cuadro 1'!H23/'Cuadro 1'!G23*100-100</f>
        <v>2.3364327425471743</v>
      </c>
      <c r="H23" s="39">
        <f>+'Cuadro 1'!I23/'Cuadro 1'!H23*100-100</f>
        <v>4.0280074048757228</v>
      </c>
      <c r="I23" s="39">
        <f>+'Cuadro 1'!J23/'Cuadro 1'!I23*100-100</f>
        <v>6.1753313113387094</v>
      </c>
      <c r="J23" s="39">
        <f>+'Cuadro 1'!K23/'Cuadro 1'!J23*100-100</f>
        <v>11.256009644835558</v>
      </c>
      <c r="K23" s="39">
        <f>+'Cuadro 1'!L23/'Cuadro 1'!K23*100-100</f>
        <v>9.8846775003541723</v>
      </c>
      <c r="L23" s="39">
        <f>+'Cuadro 1'!M23/'Cuadro 1'!L23*100-100</f>
        <v>12.985088982027165</v>
      </c>
      <c r="M23" s="39">
        <f>+'Cuadro 1'!N23/'Cuadro 1'!M23*100-100</f>
        <v>16.145945381273492</v>
      </c>
      <c r="N23" s="39">
        <f>+'Cuadro 1'!O23/'Cuadro 1'!N23*100-100</f>
        <v>18.524772721097733</v>
      </c>
      <c r="O23" s="39">
        <f>+'Cuadro 1'!P23/'Cuadro 1'!O23*100-100</f>
        <v>7.9371582820837858</v>
      </c>
      <c r="P23" s="39">
        <f>+'Cuadro 1'!Q23/'Cuadro 1'!P23*100-100</f>
        <v>8.4588094099222104</v>
      </c>
      <c r="Q23" s="39">
        <f>+'Cuadro 1'!R23/'Cuadro 1'!Q23*100-100</f>
        <v>17.961197333357731</v>
      </c>
      <c r="R23" s="39">
        <f>+'Cuadro 1'!S23/'Cuadro 1'!R23*100-100</f>
        <v>16.841804543877558</v>
      </c>
      <c r="S23" s="39">
        <f>+'Cuadro 1'!T23/'Cuadro 1'!S23*100-100</f>
        <v>13.122136874797576</v>
      </c>
      <c r="T23" s="39">
        <f>+'Cuadro 1'!U23/'Cuadro 1'!T23*100-100</f>
        <v>9.4126037312350661</v>
      </c>
      <c r="U23" s="39">
        <f>+'Cuadro 1'!V23/'Cuadro 1'!U23*100-100</f>
        <v>8.5653101310115147</v>
      </c>
      <c r="V23" s="39">
        <f>+'Cuadro 1'!W23/'Cuadro 1'!V23*100-100</f>
        <v>6.9827027527574757</v>
      </c>
      <c r="W23" s="39">
        <f>+'Cuadro 1'!X23/'Cuadro 1'!W23*100-100</f>
        <v>7.9856238110937738</v>
      </c>
      <c r="X23" s="39">
        <f>+'Cuadro 1'!Y23/'Cuadro 1'!X23*100-100</f>
        <v>4.9245130274945552</v>
      </c>
      <c r="Y23" s="39">
        <f>+'Cuadro 1'!Z23/'Cuadro 1'!Y23*100-100</f>
        <v>3.9722791429331181</v>
      </c>
      <c r="Z23" s="39">
        <f>+'Cuadro 1'!AA23/'Cuadro 1'!Z23*100-100</f>
        <v>-17.696526610040337</v>
      </c>
      <c r="AA23" s="39">
        <f>+'Cuadro 1'!AB23/'Cuadro 1'!AA23*100-100</f>
        <v>17.893324694244299</v>
      </c>
      <c r="AB23" s="40">
        <f>+'Cuadro 1'!AC23/'Cuadro 1'!AB23*100-100</f>
        <v>13.288734463737967</v>
      </c>
      <c r="AC23" s="40">
        <f>+'Cuadro 1'!AD23/'Cuadro 1'!AC23*100-100</f>
        <v>9.8702818880736345</v>
      </c>
      <c r="AD23" s="40">
        <f>+'Cuadro 1'!AE23/'Cuadro 1'!AD23*100-100</f>
        <v>3.3587677445904944</v>
      </c>
    </row>
    <row r="24" spans="1:30" s="8" customFormat="1" ht="24.75" customHeight="1" x14ac:dyDescent="0.2">
      <c r="A24" s="43" t="s">
        <v>63</v>
      </c>
      <c r="B24" s="42" t="s">
        <v>108</v>
      </c>
      <c r="C24" s="20">
        <f>+'Cuadro 1'!D24/'Cuadro 1'!C24*100-100</f>
        <v>1.3444066903567204</v>
      </c>
      <c r="D24" s="20">
        <f>+'Cuadro 1'!E24/'Cuadro 1'!D24*100-100</f>
        <v>21.063801202171746</v>
      </c>
      <c r="E24" s="20">
        <f>+'Cuadro 1'!F24/'Cuadro 1'!E24*100-100</f>
        <v>8.9002863880841403</v>
      </c>
      <c r="F24" s="20">
        <f>+'Cuadro 1'!G24/'Cuadro 1'!F24*100-100</f>
        <v>-8.5461151422962018</v>
      </c>
      <c r="G24" s="20">
        <f>+'Cuadro 1'!H24/'Cuadro 1'!G24*100-100</f>
        <v>3.8320008091239401</v>
      </c>
      <c r="H24" s="20">
        <f>+'Cuadro 1'!I24/'Cuadro 1'!H24*100-100</f>
        <v>15.516325768345212</v>
      </c>
      <c r="I24" s="20">
        <f>+'Cuadro 1'!J24/'Cuadro 1'!I24*100-100</f>
        <v>8.3893123691250366</v>
      </c>
      <c r="J24" s="20">
        <f>+'Cuadro 1'!K24/'Cuadro 1'!J24*100-100</f>
        <v>5.4436266270717795</v>
      </c>
      <c r="K24" s="20">
        <f>+'Cuadro 1'!L24/'Cuadro 1'!K24*100-100</f>
        <v>14.859182019613158</v>
      </c>
      <c r="L24" s="20">
        <f>+'Cuadro 1'!M24/'Cuadro 1'!L24*100-100</f>
        <v>-4.1195911732675228</v>
      </c>
      <c r="M24" s="20">
        <f>+'Cuadro 1'!N24/'Cuadro 1'!M24*100-100</f>
        <v>22.671434880537007</v>
      </c>
      <c r="N24" s="20">
        <f>+'Cuadro 1'!O24/'Cuadro 1'!N24*100-100</f>
        <v>16.249963111119399</v>
      </c>
      <c r="O24" s="20">
        <f>+'Cuadro 1'!P24/'Cuadro 1'!O24*100-100</f>
        <v>10.824362680679144</v>
      </c>
      <c r="P24" s="20">
        <f>+'Cuadro 1'!Q24/'Cuadro 1'!P24*100-100</f>
        <v>16.637733781022362</v>
      </c>
      <c r="Q24" s="20">
        <f>+'Cuadro 1'!R24/'Cuadro 1'!Q24*100-100</f>
        <v>20.079136305269429</v>
      </c>
      <c r="R24" s="20">
        <f>+'Cuadro 1'!S24/'Cuadro 1'!R24*100-100</f>
        <v>10.09850968076546</v>
      </c>
      <c r="S24" s="20">
        <f>+'Cuadro 1'!T24/'Cuadro 1'!S24*100-100</f>
        <v>6.9141391439058424</v>
      </c>
      <c r="T24" s="20">
        <f>+'Cuadro 1'!U24/'Cuadro 1'!T24*100-100</f>
        <v>12.670515346430335</v>
      </c>
      <c r="U24" s="20">
        <f>+'Cuadro 1'!V24/'Cuadro 1'!U24*100-100</f>
        <v>5.3891868135502961</v>
      </c>
      <c r="V24" s="20">
        <f>+'Cuadro 1'!W24/'Cuadro 1'!V24*100-100</f>
        <v>11.628517526851255</v>
      </c>
      <c r="W24" s="20">
        <f>+'Cuadro 1'!X24/'Cuadro 1'!W24*100-100</f>
        <v>-0.65530128561090351</v>
      </c>
      <c r="X24" s="20">
        <f>+'Cuadro 1'!Y24/'Cuadro 1'!X24*100-100</f>
        <v>-2.6555478937880395</v>
      </c>
      <c r="Y24" s="20">
        <f>+'Cuadro 1'!Z24/'Cuadro 1'!Y24*100-100</f>
        <v>-5.2252138034197202</v>
      </c>
      <c r="Z24" s="20">
        <f>+'Cuadro 1'!AA24/'Cuadro 1'!Z24*100-100</f>
        <v>-34.707080353793899</v>
      </c>
      <c r="AA24" s="20">
        <f>+'Cuadro 1'!AB24/'Cuadro 1'!AA24*100-100</f>
        <v>26.794024317948356</v>
      </c>
      <c r="AB24" s="38">
        <f>+'Cuadro 1'!AC24/'Cuadro 1'!AB24*100-100</f>
        <v>20.316412788988814</v>
      </c>
      <c r="AC24" s="38">
        <f>+'Cuadro 1'!AD24/'Cuadro 1'!AC24*100-100</f>
        <v>-7.502243229640726E-2</v>
      </c>
      <c r="AD24" s="38">
        <f>+'Cuadro 1'!AE24/'Cuadro 1'!AD24*100-100</f>
        <v>-1.4016469742299478</v>
      </c>
    </row>
    <row r="25" spans="1:30" s="8" customFormat="1" ht="31.5" customHeight="1" x14ac:dyDescent="0.2">
      <c r="A25" s="41"/>
      <c r="B25" s="37" t="s">
        <v>39</v>
      </c>
      <c r="C25" s="39">
        <f>+'Cuadro 1'!D25/'Cuadro 1'!C25*100-100</f>
        <v>9.3650530282527029</v>
      </c>
      <c r="D25" s="39">
        <f>+'Cuadro 1'!E25/'Cuadro 1'!D25*100-100</f>
        <v>9.5508222522064727</v>
      </c>
      <c r="E25" s="39">
        <f>+'Cuadro 1'!F25/'Cuadro 1'!E25*100-100</f>
        <v>5.8182651791065325</v>
      </c>
      <c r="F25" s="39">
        <f>+'Cuadro 1'!G25/'Cuadro 1'!F25*100-100</f>
        <v>2.622416718426976</v>
      </c>
      <c r="G25" s="39">
        <f>+'Cuadro 1'!H25/'Cuadro 1'!G25*100-100</f>
        <v>2.3934263374730307</v>
      </c>
      <c r="H25" s="39">
        <f>+'Cuadro 1'!I25/'Cuadro 1'!H25*100-100</f>
        <v>4.4719588531244625</v>
      </c>
      <c r="I25" s="39">
        <f>+'Cuadro 1'!J25/'Cuadro 1'!I25*100-100</f>
        <v>6.269932489412767</v>
      </c>
      <c r="J25" s="39">
        <f>+'Cuadro 1'!K25/'Cuadro 1'!J25*100-100</f>
        <v>11.002699300364597</v>
      </c>
      <c r="K25" s="39">
        <f>+'Cuadro 1'!L25/'Cuadro 1'!K25*100-100</f>
        <v>10.09061494750722</v>
      </c>
      <c r="L25" s="39">
        <f>+'Cuadro 1'!M25/'Cuadro 1'!L25*100-100</f>
        <v>12.246307715898268</v>
      </c>
      <c r="M25" s="39">
        <f>+'Cuadro 1'!N25/'Cuadro 1'!M25*100-100</f>
        <v>16.386698446297203</v>
      </c>
      <c r="N25" s="39">
        <f>+'Cuadro 1'!O25/'Cuadro 1'!N25*100-100</f>
        <v>18.436313343265923</v>
      </c>
      <c r="O25" s="39">
        <f>+'Cuadro 1'!P25/'Cuadro 1'!O25*100-100</f>
        <v>8.0473589686758515</v>
      </c>
      <c r="P25" s="39">
        <f>+'Cuadro 1'!Q25/'Cuadro 1'!P25*100-100</f>
        <v>8.7790114161983297</v>
      </c>
      <c r="Q25" s="39">
        <f>+'Cuadro 1'!R25/'Cuadro 1'!Q25*100-100</f>
        <v>18.050104191575912</v>
      </c>
      <c r="R25" s="39">
        <f>+'Cuadro 1'!S25/'Cuadro 1'!R25*100-100</f>
        <v>16.553869083768461</v>
      </c>
      <c r="S25" s="39">
        <f>+'Cuadro 1'!T25/'Cuadro 1'!S25*100-100</f>
        <v>12.871739773252202</v>
      </c>
      <c r="T25" s="39">
        <f>+'Cuadro 1'!U25/'Cuadro 1'!T25*100-100</f>
        <v>9.5370743848748134</v>
      </c>
      <c r="U25" s="39">
        <f>+'Cuadro 1'!V25/'Cuadro 1'!U25*100-100</f>
        <v>8.4404930068985067</v>
      </c>
      <c r="V25" s="39">
        <f>+'Cuadro 1'!W25/'Cuadro 1'!V25*100-100</f>
        <v>7.1601393811657488</v>
      </c>
      <c r="W25" s="39">
        <f>+'Cuadro 1'!X25/'Cuadro 1'!W25*100-100</f>
        <v>7.6418415104113251</v>
      </c>
      <c r="X25" s="39">
        <f>+'Cuadro 1'!Y25/'Cuadro 1'!X25*100-100</f>
        <v>4.6461833301749635</v>
      </c>
      <c r="Y25" s="39">
        <f>+'Cuadro 1'!Z25/'Cuadro 1'!Y25*100-100</f>
        <v>3.6581240342768098</v>
      </c>
      <c r="Z25" s="39">
        <f>+'Cuadro 1'!AA25/'Cuadro 1'!Z25*100-100</f>
        <v>-18.227756597864229</v>
      </c>
      <c r="AA25" s="39">
        <f>+'Cuadro 1'!AB25/'Cuadro 1'!AA25*100-100</f>
        <v>18.115271271899587</v>
      </c>
      <c r="AB25" s="40">
        <f>+'Cuadro 1'!AC25/'Cuadro 1'!AB25*100-100</f>
        <v>13.476851841675327</v>
      </c>
      <c r="AC25" s="40">
        <f>+'Cuadro 1'!AD25/'Cuadro 1'!AC25*100-100</f>
        <v>9.5880196925486132</v>
      </c>
      <c r="AD25" s="40">
        <f>+'Cuadro 1'!AE25/'Cuadro 1'!AD25*100-100</f>
        <v>3.2355735030395181</v>
      </c>
    </row>
    <row r="26" spans="1:30" s="8" customFormat="1" ht="15" customHeight="1" x14ac:dyDescent="0.2">
      <c r="A26" s="7" t="s">
        <v>169</v>
      </c>
      <c r="B26" s="44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</row>
    <row r="27" spans="1:30" s="8" customFormat="1" ht="15" customHeight="1" x14ac:dyDescent="0.2">
      <c r="A27" s="7" t="s">
        <v>64</v>
      </c>
    </row>
    <row r="28" spans="1:30" s="8" customFormat="1" ht="15" customHeight="1" x14ac:dyDescent="0.25">
      <c r="A28" s="8" t="s">
        <v>72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</row>
    <row r="29" spans="1:30" s="8" customFormat="1" x14ac:dyDescent="0.25">
      <c r="A29" s="8" t="s">
        <v>103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</row>
    <row r="30" spans="1:30" s="8" customFormat="1" ht="24.75" customHeigh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</row>
    <row r="31" spans="1:30" s="8" customFormat="1" ht="24.75" customHeigh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</row>
    <row r="32" spans="1:30" s="8" customFormat="1" ht="24.75" customHeigh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</row>
    <row r="33" spans="3:28" s="8" customFormat="1" ht="24.75" customHeigh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</row>
    <row r="34" spans="3:28" s="8" customFormat="1" ht="24.75" customHeigh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</row>
    <row r="35" spans="3:28" s="8" customFormat="1" ht="24.75" customHeigh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</row>
    <row r="36" spans="3:28" s="8" customFormat="1" ht="24.75" customHeigh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</row>
    <row r="37" spans="3:28" s="8" customFormat="1" ht="24.75" customHeigh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</row>
    <row r="38" spans="3:28" s="8" customFormat="1" ht="24.75" customHeigh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</row>
    <row r="39" spans="3:28" s="8" customFormat="1" ht="24.75" customHeigh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</row>
    <row r="40" spans="3:28" s="8" customFormat="1" ht="24.75" customHeigh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</row>
    <row r="41" spans="3:28" s="8" customFormat="1" ht="24.75" customHeigh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</row>
    <row r="42" spans="3:28" s="8" customFormat="1" ht="24.75" customHeight="1" x14ac:dyDescent="0.25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3:28" s="8" customFormat="1" ht="24.75" customHeight="1" x14ac:dyDescent="0.25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3:28" s="8" customFormat="1" ht="24.75" customHeight="1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3:28" s="8" customFormat="1" ht="24.75" customHeight="1" x14ac:dyDescent="0.2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3:28" s="8" customFormat="1" ht="24.75" customHeight="1" x14ac:dyDescent="0.2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3:28" s="8" customFormat="1" ht="24.75" customHeight="1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3:28" s="8" customFormat="1" ht="24.75" customHeight="1" x14ac:dyDescent="0.25">
      <c r="C48" s="9"/>
    </row>
    <row r="49" spans="3:3" s="8" customFormat="1" ht="24.75" customHeight="1" x14ac:dyDescent="0.25">
      <c r="C49" s="9"/>
    </row>
    <row r="50" spans="3:3" s="8" customFormat="1" ht="24.75" customHeight="1" x14ac:dyDescent="0.25">
      <c r="C50" s="9"/>
    </row>
    <row r="51" spans="3:3" s="8" customFormat="1" ht="24.75" customHeight="1" x14ac:dyDescent="0.25">
      <c r="C51" s="9"/>
    </row>
    <row r="52" spans="3:3" s="8" customFormat="1" ht="24.75" customHeight="1" x14ac:dyDescent="0.25"/>
    <row r="53" spans="3:3" s="8" customFormat="1" ht="24.75" customHeight="1" x14ac:dyDescent="0.25"/>
    <row r="54" spans="3:3" s="8" customFormat="1" ht="24.75" customHeight="1" x14ac:dyDescent="0.25"/>
    <row r="55" spans="3:3" s="8" customFormat="1" ht="24.75" customHeight="1" x14ac:dyDescent="0.25"/>
    <row r="56" spans="3:3" s="8" customFormat="1" ht="24.75" customHeight="1" x14ac:dyDescent="0.25"/>
    <row r="57" spans="3:3" s="8" customFormat="1" ht="24.75" customHeight="1" x14ac:dyDescent="0.25"/>
    <row r="58" spans="3:3" s="8" customFormat="1" ht="24.75" customHeight="1" x14ac:dyDescent="0.25"/>
    <row r="59" spans="3:3" s="8" customFormat="1" ht="24.75" customHeight="1" x14ac:dyDescent="0.25"/>
    <row r="60" spans="3:3" s="8" customFormat="1" ht="24.75" customHeight="1" x14ac:dyDescent="0.25"/>
    <row r="61" spans="3:3" s="8" customFormat="1" ht="24.75" customHeight="1" x14ac:dyDescent="0.25"/>
    <row r="62" spans="3:3" s="8" customFormat="1" ht="24.75" customHeight="1" x14ac:dyDescent="0.25"/>
    <row r="63" spans="3:3" s="8" customFormat="1" ht="24.75" customHeight="1" x14ac:dyDescent="0.25"/>
    <row r="64" spans="3:3" s="8" customFormat="1" ht="24.75" customHeight="1" x14ac:dyDescent="0.25"/>
    <row r="65" s="8" customFormat="1" ht="24.75" customHeight="1" x14ac:dyDescent="0.25"/>
    <row r="66" s="8" customFormat="1" ht="24.75" customHeight="1" x14ac:dyDescent="0.25"/>
    <row r="67" s="8" customFormat="1" ht="24.75" customHeight="1" x14ac:dyDescent="0.25"/>
    <row r="68" s="8" customFormat="1" ht="24.75" customHeight="1" x14ac:dyDescent="0.25"/>
    <row r="69" s="8" customFormat="1" ht="24.75" customHeight="1" x14ac:dyDescent="0.25"/>
    <row r="70" s="8" customFormat="1" ht="24.75" customHeight="1" x14ac:dyDescent="0.25"/>
    <row r="71" s="8" customFormat="1" ht="24.75" customHeight="1" x14ac:dyDescent="0.25"/>
    <row r="72" s="8" customFormat="1" ht="24.75" customHeight="1" x14ac:dyDescent="0.25"/>
    <row r="73" s="8" customFormat="1" ht="24.75" customHeight="1" x14ac:dyDescent="0.25"/>
    <row r="74" s="8" customFormat="1" ht="24.75" customHeight="1" x14ac:dyDescent="0.25"/>
    <row r="75" s="8" customFormat="1" ht="24.75" customHeight="1" x14ac:dyDescent="0.25"/>
    <row r="76" s="8" customFormat="1" ht="24.75" customHeight="1" x14ac:dyDescent="0.25"/>
    <row r="77" s="8" customFormat="1" ht="24.75" customHeight="1" x14ac:dyDescent="0.25"/>
    <row r="78" s="8" customFormat="1" ht="24.75" customHeight="1" x14ac:dyDescent="0.25"/>
    <row r="79" s="8" customFormat="1" ht="24.75" customHeight="1" x14ac:dyDescent="0.25"/>
    <row r="80" s="8" customFormat="1" ht="24.75" customHeight="1" x14ac:dyDescent="0.25"/>
    <row r="81" s="8" customFormat="1" ht="24.75" customHeight="1" x14ac:dyDescent="0.25"/>
    <row r="82" s="8" customFormat="1" ht="24.75" customHeight="1" x14ac:dyDescent="0.25"/>
    <row r="83" s="8" customFormat="1" ht="24.75" customHeight="1" x14ac:dyDescent="0.25"/>
    <row r="84" s="8" customFormat="1" ht="24.75" customHeight="1" x14ac:dyDescent="0.25"/>
    <row r="85" s="8" customFormat="1" ht="24.75" customHeight="1" x14ac:dyDescent="0.25"/>
    <row r="86" s="8" customFormat="1" ht="24.75" customHeight="1" x14ac:dyDescent="0.25"/>
    <row r="87" s="8" customFormat="1" ht="24.75" customHeight="1" x14ac:dyDescent="0.25"/>
    <row r="88" s="8" customFormat="1" ht="24.75" customHeight="1" x14ac:dyDescent="0.25"/>
    <row r="89" s="8" customFormat="1" ht="24.75" customHeight="1" x14ac:dyDescent="0.25"/>
    <row r="90" s="8" customFormat="1" ht="24.75" customHeight="1" x14ac:dyDescent="0.25"/>
    <row r="91" s="8" customFormat="1" ht="24.75" customHeight="1" x14ac:dyDescent="0.25"/>
    <row r="92" s="8" customFormat="1" ht="24.75" customHeight="1" x14ac:dyDescent="0.25"/>
    <row r="93" s="8" customFormat="1" ht="24.75" customHeight="1" x14ac:dyDescent="0.25"/>
    <row r="94" s="8" customFormat="1" ht="24.75" customHeight="1" x14ac:dyDescent="0.25"/>
    <row r="95" s="8" customFormat="1" ht="24.75" customHeight="1" x14ac:dyDescent="0.25"/>
    <row r="96" s="8" customFormat="1" ht="24.75" customHeight="1" x14ac:dyDescent="0.25"/>
    <row r="97" s="8" customFormat="1" ht="24.75" customHeight="1" x14ac:dyDescent="0.25"/>
    <row r="98" s="8" customFormat="1" ht="24.75" customHeight="1" x14ac:dyDescent="0.25"/>
    <row r="99" s="8" customFormat="1" ht="24.75" customHeight="1" x14ac:dyDescent="0.25"/>
    <row r="100" s="8" customFormat="1" ht="24.75" customHeight="1" x14ac:dyDescent="0.25"/>
    <row r="101" s="8" customFormat="1" ht="24.75" customHeight="1" x14ac:dyDescent="0.25"/>
    <row r="102" s="8" customFormat="1" ht="24.75" customHeight="1" x14ac:dyDescent="0.25"/>
    <row r="103" s="8" customFormat="1" ht="24.75" customHeight="1" x14ac:dyDescent="0.25"/>
    <row r="104" s="8" customFormat="1" ht="24.75" customHeight="1" x14ac:dyDescent="0.25"/>
    <row r="105" s="8" customFormat="1" ht="24.75" customHeight="1" x14ac:dyDescent="0.25"/>
    <row r="106" s="8" customFormat="1" ht="24.75" customHeight="1" x14ac:dyDescent="0.25"/>
    <row r="107" s="8" customFormat="1" ht="24.75" customHeight="1" x14ac:dyDescent="0.25"/>
    <row r="108" s="8" customFormat="1" ht="24.75" customHeight="1" x14ac:dyDescent="0.25"/>
    <row r="109" s="8" customFormat="1" ht="24.75" customHeight="1" x14ac:dyDescent="0.25"/>
    <row r="110" s="8" customFormat="1" ht="24.75" customHeight="1" x14ac:dyDescent="0.25"/>
    <row r="111" s="8" customFormat="1" ht="24.75" customHeight="1" x14ac:dyDescent="0.25"/>
    <row r="112" s="8" customFormat="1" ht="24.75" customHeight="1" x14ac:dyDescent="0.25"/>
    <row r="113" s="8" customFormat="1" ht="24.75" customHeight="1" x14ac:dyDescent="0.25"/>
    <row r="114" s="8" customFormat="1" ht="24.75" customHeight="1" x14ac:dyDescent="0.25"/>
    <row r="115" s="8" customFormat="1" ht="24.75" customHeight="1" x14ac:dyDescent="0.25"/>
    <row r="116" s="8" customFormat="1" ht="24.75" customHeight="1" x14ac:dyDescent="0.25"/>
    <row r="117" s="8" customFormat="1" ht="24.75" customHeight="1" x14ac:dyDescent="0.25"/>
    <row r="118" s="8" customFormat="1" ht="24.75" customHeight="1" x14ac:dyDescent="0.25"/>
    <row r="119" s="8" customFormat="1" ht="24.75" customHeight="1" x14ac:dyDescent="0.25"/>
    <row r="120" s="8" customFormat="1" ht="24.75" customHeight="1" x14ac:dyDescent="0.25"/>
    <row r="121" s="8" customFormat="1" ht="24.75" customHeight="1" x14ac:dyDescent="0.25"/>
    <row r="122" s="8" customFormat="1" ht="24.75" customHeight="1" x14ac:dyDescent="0.25"/>
    <row r="123" s="8" customFormat="1" ht="24.75" customHeight="1" x14ac:dyDescent="0.25"/>
    <row r="124" s="8" customFormat="1" ht="24.75" customHeight="1" x14ac:dyDescent="0.25"/>
    <row r="125" s="8" customFormat="1" ht="24.75" customHeight="1" x14ac:dyDescent="0.25"/>
    <row r="126" s="8" customFormat="1" ht="24.75" customHeight="1" x14ac:dyDescent="0.25"/>
    <row r="127" s="8" customFormat="1" ht="24.75" customHeight="1" x14ac:dyDescent="0.25"/>
    <row r="128" s="8" customFormat="1" ht="24.75" customHeight="1" x14ac:dyDescent="0.25"/>
    <row r="129" s="8" customFormat="1" ht="24.75" customHeight="1" x14ac:dyDescent="0.25"/>
    <row r="130" s="8" customFormat="1" ht="24.75" customHeight="1" x14ac:dyDescent="0.25"/>
    <row r="131" s="8" customFormat="1" ht="24.75" customHeight="1" x14ac:dyDescent="0.25"/>
    <row r="132" s="8" customFormat="1" ht="24.75" customHeight="1" x14ac:dyDescent="0.25"/>
    <row r="133" s="8" customFormat="1" ht="24.75" customHeight="1" x14ac:dyDescent="0.25"/>
    <row r="134" s="8" customFormat="1" ht="24.75" customHeight="1" x14ac:dyDescent="0.25"/>
    <row r="135" s="8" customFormat="1" ht="24.75" customHeight="1" x14ac:dyDescent="0.25"/>
    <row r="136" s="8" customFormat="1" ht="24.75" customHeight="1" x14ac:dyDescent="0.25"/>
    <row r="137" s="8" customFormat="1" ht="24.75" customHeight="1" x14ac:dyDescent="0.25"/>
    <row r="138" s="8" customFormat="1" ht="24.75" customHeight="1" x14ac:dyDescent="0.25"/>
    <row r="139" s="8" customFormat="1" ht="24.75" customHeight="1" x14ac:dyDescent="0.25"/>
    <row r="140" s="8" customFormat="1" ht="24.75" customHeight="1" x14ac:dyDescent="0.25"/>
    <row r="141" s="8" customFormat="1" ht="24.75" customHeight="1" x14ac:dyDescent="0.25"/>
    <row r="142" s="8" customFormat="1" ht="24.75" customHeight="1" x14ac:dyDescent="0.25"/>
    <row r="143" s="8" customFormat="1" ht="24.75" customHeight="1" x14ac:dyDescent="0.25"/>
    <row r="144" s="8" customFormat="1" ht="24.75" customHeight="1" x14ac:dyDescent="0.25"/>
    <row r="145" s="8" customFormat="1" ht="24.75" customHeight="1" x14ac:dyDescent="0.25"/>
    <row r="146" s="8" customFormat="1" ht="24.75" customHeight="1" x14ac:dyDescent="0.25"/>
    <row r="147" s="8" customFormat="1" ht="24.75" customHeight="1" x14ac:dyDescent="0.25"/>
    <row r="148" s="8" customFormat="1" ht="24.75" customHeight="1" x14ac:dyDescent="0.25"/>
    <row r="149" s="8" customFormat="1" ht="24.75" customHeight="1" x14ac:dyDescent="0.25"/>
    <row r="150" s="8" customFormat="1" ht="24.75" customHeight="1" x14ac:dyDescent="0.25"/>
    <row r="151" s="8" customFormat="1" ht="24.75" customHeight="1" x14ac:dyDescent="0.25"/>
    <row r="152" s="8" customFormat="1" ht="24.75" customHeight="1" x14ac:dyDescent="0.25"/>
    <row r="153" s="8" customFormat="1" ht="24.75" customHeight="1" x14ac:dyDescent="0.25"/>
    <row r="154" s="8" customFormat="1" ht="24.75" customHeight="1" x14ac:dyDescent="0.25"/>
    <row r="155" s="8" customFormat="1" ht="24.75" customHeight="1" x14ac:dyDescent="0.25"/>
    <row r="156" s="8" customFormat="1" ht="24.75" customHeight="1" x14ac:dyDescent="0.25"/>
    <row r="157" s="8" customFormat="1" ht="24.75" customHeight="1" x14ac:dyDescent="0.25"/>
    <row r="158" s="8" customFormat="1" ht="24.75" customHeight="1" x14ac:dyDescent="0.25"/>
    <row r="159" s="8" customFormat="1" ht="24.75" customHeight="1" x14ac:dyDescent="0.25"/>
    <row r="160" s="8" customFormat="1" ht="24.75" customHeight="1" x14ac:dyDescent="0.25"/>
    <row r="161" s="8" customFormat="1" ht="24.75" customHeight="1" x14ac:dyDescent="0.25"/>
    <row r="162" s="8" customFormat="1" ht="24.75" customHeight="1" x14ac:dyDescent="0.25"/>
    <row r="163" s="8" customFormat="1" ht="24.75" customHeight="1" x14ac:dyDescent="0.25"/>
    <row r="164" s="8" customFormat="1" ht="24.75" customHeight="1" x14ac:dyDescent="0.25"/>
    <row r="165" s="8" customFormat="1" ht="24.75" customHeight="1" x14ac:dyDescent="0.25"/>
    <row r="166" s="8" customFormat="1" ht="24.75" customHeight="1" x14ac:dyDescent="0.25"/>
    <row r="167" s="8" customFormat="1" ht="24.75" customHeight="1" x14ac:dyDescent="0.25"/>
    <row r="168" s="8" customFormat="1" ht="24.75" customHeight="1" x14ac:dyDescent="0.25"/>
    <row r="169" s="8" customFormat="1" ht="24.75" customHeight="1" x14ac:dyDescent="0.25"/>
    <row r="170" s="8" customFormat="1" ht="24.75" customHeight="1" x14ac:dyDescent="0.25"/>
    <row r="171" s="8" customFormat="1" ht="24.75" customHeight="1" x14ac:dyDescent="0.25"/>
    <row r="172" s="8" customFormat="1" ht="24.75" customHeight="1" x14ac:dyDescent="0.25"/>
    <row r="173" s="8" customFormat="1" ht="24.75" customHeight="1" x14ac:dyDescent="0.25"/>
    <row r="174" s="8" customFormat="1" ht="24.75" customHeight="1" x14ac:dyDescent="0.25"/>
    <row r="175" s="8" customFormat="1" ht="24.75" customHeight="1" x14ac:dyDescent="0.25"/>
    <row r="176" s="8" customFormat="1" ht="24.75" customHeight="1" x14ac:dyDescent="0.25"/>
    <row r="177" s="8" customFormat="1" ht="24.75" customHeight="1" x14ac:dyDescent="0.25"/>
    <row r="178" s="8" customFormat="1" ht="24.75" customHeight="1" x14ac:dyDescent="0.25"/>
    <row r="179" s="8" customFormat="1" ht="24.75" customHeight="1" x14ac:dyDescent="0.25"/>
    <row r="180" s="8" customFormat="1" ht="24.75" customHeight="1" x14ac:dyDescent="0.25"/>
    <row r="181" s="8" customFormat="1" ht="24.75" customHeight="1" x14ac:dyDescent="0.25"/>
    <row r="182" s="8" customFormat="1" ht="24.75" customHeight="1" x14ac:dyDescent="0.25"/>
    <row r="183" s="8" customFormat="1" ht="24.75" customHeight="1" x14ac:dyDescent="0.25"/>
    <row r="184" s="8" customFormat="1" ht="24.75" customHeight="1" x14ac:dyDescent="0.25"/>
    <row r="185" s="8" customFormat="1" ht="24.75" customHeight="1" x14ac:dyDescent="0.25"/>
    <row r="186" s="8" customFormat="1" ht="24.75" customHeight="1" x14ac:dyDescent="0.25"/>
    <row r="187" s="8" customFormat="1" ht="24.75" customHeight="1" x14ac:dyDescent="0.25"/>
    <row r="188" s="8" customFormat="1" ht="24.75" customHeight="1" x14ac:dyDescent="0.25"/>
    <row r="189" s="8" customFormat="1" ht="24.75" customHeight="1" x14ac:dyDescent="0.25"/>
    <row r="190" s="8" customFormat="1" ht="24.75" customHeight="1" x14ac:dyDescent="0.25"/>
    <row r="191" s="8" customFormat="1" ht="24.75" customHeight="1" x14ac:dyDescent="0.25"/>
    <row r="192" s="8" customFormat="1" ht="24.75" customHeight="1" x14ac:dyDescent="0.25"/>
    <row r="193" s="8" customFormat="1" ht="24.75" customHeight="1" x14ac:dyDescent="0.25"/>
    <row r="194" s="8" customFormat="1" ht="24.75" customHeight="1" x14ac:dyDescent="0.25"/>
    <row r="195" s="8" customFormat="1" ht="24.75" customHeight="1" x14ac:dyDescent="0.25"/>
    <row r="196" s="8" customFormat="1" ht="24.75" customHeight="1" x14ac:dyDescent="0.25"/>
    <row r="197" s="8" customFormat="1" ht="24.75" customHeight="1" x14ac:dyDescent="0.25"/>
    <row r="198" s="8" customFormat="1" ht="24.75" customHeight="1" x14ac:dyDescent="0.25"/>
    <row r="199" s="8" customFormat="1" ht="24.75" customHeight="1" x14ac:dyDescent="0.25"/>
    <row r="200" s="8" customFormat="1" ht="24.75" customHeight="1" x14ac:dyDescent="0.25"/>
    <row r="201" s="8" customFormat="1" ht="24.75" customHeight="1" x14ac:dyDescent="0.25"/>
    <row r="202" s="8" customFormat="1" ht="24.75" customHeight="1" x14ac:dyDescent="0.25"/>
    <row r="203" s="8" customFormat="1" ht="24.75" customHeight="1" x14ac:dyDescent="0.25"/>
    <row r="204" s="8" customFormat="1" ht="24.75" customHeight="1" x14ac:dyDescent="0.25"/>
    <row r="205" s="8" customFormat="1" ht="24.75" customHeight="1" x14ac:dyDescent="0.25"/>
    <row r="206" s="8" customFormat="1" ht="24.75" customHeight="1" x14ac:dyDescent="0.25"/>
    <row r="207" s="8" customFormat="1" ht="24.75" customHeight="1" x14ac:dyDescent="0.25"/>
    <row r="208" s="8" customFormat="1" ht="24.75" customHeight="1" x14ac:dyDescent="0.25"/>
    <row r="209" s="8" customFormat="1" ht="24.75" customHeight="1" x14ac:dyDescent="0.25"/>
    <row r="210" s="8" customFormat="1" ht="24.75" customHeight="1" x14ac:dyDescent="0.25"/>
    <row r="211" s="8" customFormat="1" ht="24.75" customHeight="1" x14ac:dyDescent="0.25"/>
    <row r="212" s="8" customFormat="1" ht="24.75" customHeight="1" x14ac:dyDescent="0.25"/>
    <row r="213" s="8" customFormat="1" ht="24.75" customHeight="1" x14ac:dyDescent="0.25"/>
    <row r="214" s="8" customFormat="1" ht="24.75" customHeight="1" x14ac:dyDescent="0.25"/>
    <row r="215" s="8" customFormat="1" ht="24.75" customHeight="1" x14ac:dyDescent="0.25"/>
    <row r="216" s="8" customFormat="1" ht="24.75" customHeight="1" x14ac:dyDescent="0.25"/>
    <row r="217" s="8" customFormat="1" ht="24.75" customHeight="1" x14ac:dyDescent="0.25"/>
    <row r="218" s="8" customFormat="1" ht="24.75" customHeight="1" x14ac:dyDescent="0.25"/>
    <row r="219" s="8" customFormat="1" ht="24.75" customHeight="1" x14ac:dyDescent="0.25"/>
    <row r="220" s="8" customFormat="1" ht="24.75" customHeight="1" x14ac:dyDescent="0.25"/>
    <row r="221" s="8" customFormat="1" ht="24.75" customHeight="1" x14ac:dyDescent="0.25"/>
    <row r="222" s="8" customFormat="1" ht="24.75" customHeight="1" x14ac:dyDescent="0.25"/>
    <row r="223" s="8" customFormat="1" ht="24.75" customHeight="1" x14ac:dyDescent="0.25"/>
    <row r="224" s="8" customFormat="1" ht="24.75" customHeight="1" x14ac:dyDescent="0.25"/>
    <row r="225" s="8" customFormat="1" ht="24.75" customHeight="1" x14ac:dyDescent="0.25"/>
    <row r="226" s="8" customFormat="1" ht="24.75" customHeight="1" x14ac:dyDescent="0.25"/>
    <row r="227" s="8" customFormat="1" ht="24.75" customHeight="1" x14ac:dyDescent="0.25"/>
    <row r="228" s="8" customFormat="1" ht="24.75" customHeight="1" x14ac:dyDescent="0.25"/>
    <row r="229" s="8" customFormat="1" ht="24.75" customHeight="1" x14ac:dyDescent="0.25"/>
    <row r="230" s="8" customFormat="1" ht="24.75" customHeight="1" x14ac:dyDescent="0.25"/>
    <row r="231" s="8" customFormat="1" ht="24.75" customHeight="1" x14ac:dyDescent="0.25"/>
    <row r="232" s="8" customFormat="1" ht="24.75" customHeight="1" x14ac:dyDescent="0.25"/>
    <row r="233" s="8" customFormat="1" ht="24.75" customHeight="1" x14ac:dyDescent="0.25"/>
    <row r="234" s="8" customFormat="1" ht="24.75" customHeight="1" x14ac:dyDescent="0.25"/>
    <row r="235" s="8" customFormat="1" ht="24.75" customHeight="1" x14ac:dyDescent="0.25"/>
    <row r="236" s="8" customFormat="1" ht="24.75" customHeight="1" x14ac:dyDescent="0.25"/>
    <row r="237" s="8" customFormat="1" ht="24.75" customHeight="1" x14ac:dyDescent="0.25"/>
    <row r="238" s="8" customFormat="1" ht="24.75" customHeight="1" x14ac:dyDescent="0.25"/>
    <row r="239" s="8" customFormat="1" ht="24.75" customHeight="1" x14ac:dyDescent="0.25"/>
    <row r="240" s="8" customFormat="1" ht="24.75" customHeight="1" x14ac:dyDescent="0.25"/>
    <row r="241" s="8" customFormat="1" ht="24.75" customHeight="1" x14ac:dyDescent="0.25"/>
    <row r="242" s="8" customFormat="1" ht="24.75" customHeight="1" x14ac:dyDescent="0.25"/>
    <row r="243" s="8" customFormat="1" ht="24.75" customHeight="1" x14ac:dyDescent="0.25"/>
    <row r="244" s="8" customFormat="1" ht="24.75" customHeight="1" x14ac:dyDescent="0.25"/>
    <row r="245" s="8" customFormat="1" ht="24.75" customHeight="1" x14ac:dyDescent="0.25"/>
    <row r="246" s="8" customFormat="1" ht="24.75" customHeight="1" x14ac:dyDescent="0.25"/>
    <row r="247" s="8" customFormat="1" ht="24.75" customHeight="1" x14ac:dyDescent="0.25"/>
    <row r="248" s="8" customFormat="1" ht="24.75" customHeight="1" x14ac:dyDescent="0.25"/>
    <row r="249" s="8" customFormat="1" ht="24.75" customHeight="1" x14ac:dyDescent="0.25"/>
    <row r="250" s="8" customFormat="1" ht="24.75" customHeight="1" x14ac:dyDescent="0.25"/>
    <row r="251" s="8" customFormat="1" ht="24.75" customHeight="1" x14ac:dyDescent="0.25"/>
    <row r="252" s="8" customFormat="1" ht="24.75" customHeight="1" x14ac:dyDescent="0.25"/>
    <row r="253" s="8" customFormat="1" ht="24.75" customHeight="1" x14ac:dyDescent="0.25"/>
    <row r="254" s="8" customFormat="1" ht="24.75" customHeight="1" x14ac:dyDescent="0.25"/>
    <row r="255" s="8" customFormat="1" ht="24.75" customHeight="1" x14ac:dyDescent="0.25"/>
    <row r="256" s="8" customFormat="1" ht="24.75" customHeight="1" x14ac:dyDescent="0.25"/>
    <row r="257" s="8" customFormat="1" ht="24.75" customHeight="1" x14ac:dyDescent="0.25"/>
    <row r="258" s="8" customFormat="1" ht="24.75" customHeight="1" x14ac:dyDescent="0.25"/>
    <row r="259" s="8" customFormat="1" ht="24.75" customHeight="1" x14ac:dyDescent="0.25"/>
    <row r="260" s="8" customFormat="1" ht="24.75" customHeight="1" x14ac:dyDescent="0.25"/>
    <row r="261" s="8" customFormat="1" ht="24.75" customHeight="1" x14ac:dyDescent="0.25"/>
    <row r="262" s="8" customFormat="1" ht="24.75" customHeight="1" x14ac:dyDescent="0.25"/>
    <row r="263" s="8" customFormat="1" ht="24.75" customHeight="1" x14ac:dyDescent="0.25"/>
    <row r="264" s="8" customFormat="1" ht="24.75" customHeight="1" x14ac:dyDescent="0.25"/>
    <row r="265" s="8" customFormat="1" ht="24.75" customHeight="1" x14ac:dyDescent="0.25"/>
    <row r="266" s="8" customFormat="1" ht="24.75" customHeight="1" x14ac:dyDescent="0.25"/>
    <row r="267" s="8" customFormat="1" ht="24.75" customHeight="1" x14ac:dyDescent="0.25"/>
    <row r="268" s="8" customFormat="1" ht="24.75" customHeight="1" x14ac:dyDescent="0.25"/>
    <row r="269" s="8" customFormat="1" ht="24.75" customHeight="1" x14ac:dyDescent="0.25"/>
    <row r="270" s="8" customFormat="1" ht="24.75" customHeight="1" x14ac:dyDescent="0.25"/>
    <row r="271" s="8" customFormat="1" ht="24.75" customHeight="1" x14ac:dyDescent="0.25"/>
    <row r="272" s="8" customFormat="1" ht="24.75" customHeight="1" x14ac:dyDescent="0.25"/>
    <row r="273" s="8" customFormat="1" ht="24.75" customHeight="1" x14ac:dyDescent="0.25"/>
    <row r="274" s="8" customFormat="1" ht="24.75" customHeight="1" x14ac:dyDescent="0.25"/>
    <row r="275" s="8" customFormat="1" ht="24.75" customHeight="1" x14ac:dyDescent="0.25"/>
    <row r="276" s="8" customFormat="1" ht="24.75" customHeight="1" x14ac:dyDescent="0.25"/>
    <row r="277" s="8" customFormat="1" ht="24.75" customHeight="1" x14ac:dyDescent="0.25"/>
    <row r="278" s="8" customFormat="1" ht="24.75" customHeight="1" x14ac:dyDescent="0.25"/>
    <row r="279" s="8" customFormat="1" ht="24.75" customHeight="1" x14ac:dyDescent="0.25"/>
    <row r="280" s="8" customFormat="1" ht="24.75" customHeight="1" x14ac:dyDescent="0.25"/>
    <row r="281" s="8" customFormat="1" ht="24.75" customHeight="1" x14ac:dyDescent="0.25"/>
  </sheetData>
  <mergeCells count="3">
    <mergeCell ref="A5:A6"/>
    <mergeCell ref="B5:B6"/>
    <mergeCell ref="C5:AD5"/>
  </mergeCells>
  <hyperlinks>
    <hyperlink ref="S3" location="CONTENIDO!A1" display="Contenido"/>
  </hyperlinks>
  <printOptions horizontalCentered="1"/>
  <pageMargins left="0.39370078740157483" right="0.39370078740157483" top="0.59055118110236227" bottom="0.59055118110236227" header="0.31496062992125984" footer="0.31496062992125984"/>
  <pageSetup paperSize="5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4"/>
  <sheetViews>
    <sheetView showGridLines="0" zoomScaleNormal="100" zoomScaleSheetLayoutView="90" workbookViewId="0">
      <pane xSplit="2" ySplit="6" topLeftCell="C7" activePane="bottomRight" state="frozen"/>
      <selection pane="topRight" activeCell="C1" sqref="C1"/>
      <selection pane="bottomLeft" activeCell="A9" sqref="A9"/>
      <selection pane="bottomRight"/>
    </sheetView>
  </sheetViews>
  <sheetFormatPr baseColWidth="10" defaultColWidth="11.5703125" defaultRowHeight="12.75" x14ac:dyDescent="0.2"/>
  <cols>
    <col min="1" max="1" width="12.5703125" style="7" customWidth="1"/>
    <col min="2" max="2" width="60.7109375" style="7" customWidth="1"/>
    <col min="3" max="31" width="10.42578125" style="7" customWidth="1"/>
    <col min="32" max="16384" width="11.5703125" style="7"/>
  </cols>
  <sheetData>
    <row r="1" spans="1:31" s="73" customFormat="1" ht="16.7" customHeight="1" x14ac:dyDescent="0.2">
      <c r="A1" s="66" t="s">
        <v>89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72"/>
      <c r="AA1" s="72"/>
      <c r="AB1" s="72"/>
      <c r="AC1" s="72"/>
      <c r="AD1" s="72"/>
      <c r="AE1" s="72"/>
    </row>
    <row r="2" spans="1:31" s="73" customFormat="1" ht="16.7" customHeight="1" x14ac:dyDescent="0.2">
      <c r="A2" s="67" t="s">
        <v>92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72"/>
      <c r="AA2" s="72"/>
      <c r="AB2" s="72"/>
      <c r="AC2" s="72"/>
      <c r="AD2" s="72"/>
      <c r="AE2" s="72"/>
    </row>
    <row r="3" spans="1:31" s="73" customFormat="1" ht="16.7" customHeight="1" x14ac:dyDescent="0.2">
      <c r="A3" s="66" t="s">
        <v>79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70" t="s">
        <v>81</v>
      </c>
      <c r="T3" s="66"/>
      <c r="U3" s="66"/>
      <c r="V3" s="66"/>
      <c r="W3" s="66"/>
      <c r="X3" s="66"/>
      <c r="Y3" s="66"/>
      <c r="Z3" s="72"/>
      <c r="AA3" s="72"/>
      <c r="AB3" s="72"/>
      <c r="AC3" s="72"/>
      <c r="AD3" s="72"/>
      <c r="AE3" s="72"/>
    </row>
    <row r="4" spans="1:31" s="73" customFormat="1" ht="16.7" customHeight="1" thickBot="1" x14ac:dyDescent="0.2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</row>
    <row r="5" spans="1:31" ht="34.700000000000003" customHeight="1" thickTop="1" x14ac:dyDescent="0.2">
      <c r="A5" s="119" t="s">
        <v>4</v>
      </c>
      <c r="B5" s="121" t="s">
        <v>5</v>
      </c>
      <c r="C5" s="121" t="s">
        <v>74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3"/>
      <c r="AE5" s="123"/>
    </row>
    <row r="6" spans="1:31" ht="34.700000000000003" customHeight="1" thickBot="1" x14ac:dyDescent="0.25">
      <c r="A6" s="120"/>
      <c r="B6" s="122"/>
      <c r="C6" s="68">
        <v>1996</v>
      </c>
      <c r="D6" s="68">
        <v>1997</v>
      </c>
      <c r="E6" s="68">
        <v>1998</v>
      </c>
      <c r="F6" s="71">
        <v>1999</v>
      </c>
      <c r="G6" s="68">
        <v>2000</v>
      </c>
      <c r="H6" s="68">
        <v>2001</v>
      </c>
      <c r="I6" s="68">
        <v>2002</v>
      </c>
      <c r="J6" s="68">
        <v>2003</v>
      </c>
      <c r="K6" s="68">
        <v>2004</v>
      </c>
      <c r="L6" s="68">
        <v>2005</v>
      </c>
      <c r="M6" s="68">
        <v>2006</v>
      </c>
      <c r="N6" s="68">
        <v>2007</v>
      </c>
      <c r="O6" s="68">
        <v>2008</v>
      </c>
      <c r="P6" s="68">
        <v>2009</v>
      </c>
      <c r="Q6" s="68">
        <v>2010</v>
      </c>
      <c r="R6" s="68">
        <v>2011</v>
      </c>
      <c r="S6" s="68">
        <v>2012</v>
      </c>
      <c r="T6" s="68">
        <v>2013</v>
      </c>
      <c r="U6" s="68">
        <v>2014</v>
      </c>
      <c r="V6" s="68">
        <v>2015</v>
      </c>
      <c r="W6" s="68">
        <v>2016</v>
      </c>
      <c r="X6" s="68">
        <v>2017</v>
      </c>
      <c r="Y6" s="68">
        <v>2018</v>
      </c>
      <c r="Z6" s="68">
        <v>2019</v>
      </c>
      <c r="AA6" s="68">
        <v>2020</v>
      </c>
      <c r="AB6" s="68">
        <v>2021</v>
      </c>
      <c r="AC6" s="68">
        <v>2022</v>
      </c>
      <c r="AD6" s="69" t="s">
        <v>80</v>
      </c>
      <c r="AE6" s="69" t="s">
        <v>102</v>
      </c>
    </row>
    <row r="7" spans="1:31" s="8" customFormat="1" ht="34.700000000000003" customHeight="1" thickTop="1" x14ac:dyDescent="0.2">
      <c r="A7" s="10" t="s">
        <v>6</v>
      </c>
      <c r="B7" s="17" t="s">
        <v>7</v>
      </c>
      <c r="C7" s="18">
        <f>SUMIFS(Tabla!$F:$F,Tabla!$A:$A,C$6,Tabla!$B:$B,"B001",Tabla!$D:$D,$A7,Tabla!$G:$G,"IVENC")</f>
        <v>60.341580669301806</v>
      </c>
      <c r="D7" s="18">
        <f>SUMIFS(Tabla!$F:$F,Tabla!$A:$A,D$6,Tabla!$B:$B,"B001",Tabla!$D:$D,$A7,Tabla!$G:$G,"IVENC")</f>
        <v>62.919955568226406</v>
      </c>
      <c r="E7" s="18">
        <f>SUMIFS(Tabla!$F:$F,Tabla!$A:$A,E$6,Tabla!$B:$B,"B001",Tabla!$D:$D,$A7,Tabla!$G:$G,"IVENC")</f>
        <v>66.399322640777484</v>
      </c>
      <c r="F7" s="18">
        <f>SUMIFS(Tabla!$F:$F,Tabla!$A:$A,F$6,Tabla!$B:$B,"B001",Tabla!$D:$D,$A7,Tabla!$G:$G,"IVENC")</f>
        <v>66.542521665821624</v>
      </c>
      <c r="G7" s="18">
        <f>SUMIFS(Tabla!$F:$F,Tabla!$A:$A,G$6,Tabla!$B:$B,"B001",Tabla!$D:$D,$A7,Tabla!$G:$G,"IVENC")</f>
        <v>72.798780715574594</v>
      </c>
      <c r="H7" s="18">
        <f>SUMIFS(Tabla!$F:$F,Tabla!$A:$A,H$6,Tabla!$B:$B,"B001",Tabla!$D:$D,$A7,Tabla!$G:$G,"IVENC")</f>
        <v>77.446027089897399</v>
      </c>
      <c r="I7" s="18">
        <f>SUMIFS(Tabla!$F:$F,Tabla!$A:$A,I$6,Tabla!$B:$B,"B001",Tabla!$D:$D,$A7,Tabla!$G:$G,"IVENC")</f>
        <v>80.050913869080532</v>
      </c>
      <c r="J7" s="18">
        <f>SUMIFS(Tabla!$F:$F,Tabla!$A:$A,J$6,Tabla!$B:$B,"B001",Tabla!$D:$D,$A7,Tabla!$G:$G,"IVENC")</f>
        <v>87.187303816187409</v>
      </c>
      <c r="K7" s="18">
        <f>SUMIFS(Tabla!$F:$F,Tabla!$A:$A,K$6,Tabla!$B:$B,"B001",Tabla!$D:$D,$A7,Tabla!$G:$G,"IVENC")</f>
        <v>88.164292087485947</v>
      </c>
      <c r="L7" s="18">
        <f>SUMIFS(Tabla!$F:$F,Tabla!$A:$A,L$6,Tabla!$B:$B,"B001",Tabla!$D:$D,$A7,Tabla!$G:$G,"IVENC")</f>
        <v>90.096311824436341</v>
      </c>
      <c r="M7" s="18">
        <f>SUMIFS(Tabla!$F:$F,Tabla!$A:$A,M$6,Tabla!$B:$B,"B001",Tabla!$D:$D,$A7,Tabla!$G:$G,"IVENC")</f>
        <v>93.442048605785885</v>
      </c>
      <c r="N7" s="18">
        <f>SUMIFS(Tabla!$F:$F,Tabla!$A:$A,N$6,Tabla!$B:$B,"B001",Tabla!$D:$D,$A7,Tabla!$G:$G,"IVENC")</f>
        <v>93.899087436354677</v>
      </c>
      <c r="O7" s="18">
        <f>SUMIFS(Tabla!$F:$F,Tabla!$A:$A,O$6,Tabla!$B:$B,"B001",Tabla!$D:$D,$A7,Tabla!$G:$G,"IVENC")</f>
        <v>97.791719294739735</v>
      </c>
      <c r="P7" s="18">
        <f>SUMIFS(Tabla!$F:$F,Tabla!$A:$A,P$6,Tabla!$B:$B,"B001",Tabla!$D:$D,$A7,Tabla!$G:$G,"IVENC")</f>
        <v>85.911463101495485</v>
      </c>
      <c r="Q7" s="18">
        <f>SUMIFS(Tabla!$F:$F,Tabla!$A:$A,Q$6,Tabla!$B:$B,"B001",Tabla!$D:$D,$A7,Tabla!$G:$G,"IVENC")</f>
        <v>81.589988952793803</v>
      </c>
      <c r="R7" s="18">
        <f>SUMIFS(Tabla!$F:$F,Tabla!$A:$A,R$6,Tabla!$B:$B,"B001",Tabla!$D:$D,$A7,Tabla!$G:$G,"IVENC")</f>
        <v>82.494326768237144</v>
      </c>
      <c r="S7" s="18">
        <f>SUMIFS(Tabla!$F:$F,Tabla!$A:$A,S$6,Tabla!$B:$B,"B001",Tabla!$D:$D,$A7,Tabla!$G:$G,"IVENC")</f>
        <v>83.695107251990663</v>
      </c>
      <c r="T7" s="18">
        <f>SUMIFS(Tabla!$F:$F,Tabla!$A:$A,T$6,Tabla!$B:$B,"B001",Tabla!$D:$D,$A7,Tabla!$G:$G,"IVENC")</f>
        <v>88.402606221680813</v>
      </c>
      <c r="U7" s="18">
        <f>SUMIFS(Tabla!$F:$F,Tabla!$A:$A,U$6,Tabla!$B:$B,"B001",Tabla!$D:$D,$A7,Tabla!$G:$G,"IVENC")</f>
        <v>91.308075610551569</v>
      </c>
      <c r="V7" s="18">
        <f>SUMIFS(Tabla!$F:$F,Tabla!$A:$A,V$6,Tabla!$B:$B,"B001",Tabla!$D:$D,$A7,Tabla!$G:$G,"IVENC")</f>
        <v>92.557516451504881</v>
      </c>
      <c r="W7" s="18">
        <f>SUMIFS(Tabla!$F:$F,Tabla!$A:$A,W$6,Tabla!$B:$B,"B001",Tabla!$D:$D,$A7,Tabla!$G:$G,"IVENC")</f>
        <v>93.995882935907275</v>
      </c>
      <c r="X7" s="18">
        <f>SUMIFS(Tabla!$F:$F,Tabla!$A:$A,X$6,Tabla!$B:$B,"B001",Tabla!$D:$D,$A7,Tabla!$G:$G,"IVENC")</f>
        <v>95.658312526227874</v>
      </c>
      <c r="Y7" s="19">
        <f>SUMIFS(Tabla!$F:$F,Tabla!$A:$A,Y$6,Tabla!$B:$B,"B001",Tabla!$D:$D,$A7,Tabla!$G:$G,"IVENC")</f>
        <v>100</v>
      </c>
      <c r="Z7" s="18">
        <f>SUMIFS(Tabla!$F:$F,Tabla!$A:$A,Z$6,Tabla!$B:$B,"B001",Tabla!$D:$D,$A7,Tabla!$G:$G,"IVENC")</f>
        <v>105.86099249136984</v>
      </c>
      <c r="AA7" s="18">
        <f>SUMIFS(Tabla!$F:$F,Tabla!$A:$A,AA$6,Tabla!$B:$B,"B001",Tabla!$D:$D,$A7,Tabla!$G:$G,"IVENC")</f>
        <v>108.13452790474587</v>
      </c>
      <c r="AB7" s="19">
        <f>SUMIFS(Tabla!$F:$F,Tabla!$A:$A,AB$6,Tabla!$B:$B,"B001",Tabla!$D:$D,$A7,Tabla!$G:$G,"IVENC")</f>
        <v>113.1820980733731</v>
      </c>
      <c r="AC7" s="19">
        <f>SUMIFS(Tabla!$F:$F,Tabla!$A:$A,AC$6,Tabla!$B:$B,"B001",Tabla!$D:$D,$A7,Tabla!$G:$G,"IVENC")</f>
        <v>116.62732002491845</v>
      </c>
      <c r="AD7" s="19">
        <f>SUMIFS(Tabla!$F:$F,Tabla!$A:$A,AD$6,Tabla!$B:$B,"B001",Tabla!$D:$D,$A7,Tabla!$G:$G,"IVENC")</f>
        <v>120.18364188595147</v>
      </c>
      <c r="AE7" s="19">
        <f>SUMIFS(Tabla!$F:$F,Tabla!$A:$A,AE$6,Tabla!$B:$B,"B001",Tabla!$D:$D,$A7,Tabla!$G:$G,"IVENC")</f>
        <v>129.7519646880755</v>
      </c>
    </row>
    <row r="8" spans="1:31" s="8" customFormat="1" ht="24.75" customHeight="1" x14ac:dyDescent="0.2">
      <c r="A8" s="16" t="s">
        <v>8</v>
      </c>
      <c r="B8" s="17" t="s">
        <v>9</v>
      </c>
      <c r="C8" s="18">
        <f>SUMIFS(Tabla!$F:$F,Tabla!$A:$A,C$6,Tabla!$B:$B,"B001",Tabla!$D:$D,$A8,Tabla!$G:$G,"IVENC")</f>
        <v>7.1611532179891704</v>
      </c>
      <c r="D8" s="18">
        <f>SUMIFS(Tabla!$F:$F,Tabla!$A:$A,D$6,Tabla!$B:$B,"B001",Tabla!$D:$D,$A8,Tabla!$G:$G,"IVENC")</f>
        <v>12.46316281620769</v>
      </c>
      <c r="E8" s="18">
        <f>SUMIFS(Tabla!$F:$F,Tabla!$A:$A,E$6,Tabla!$B:$B,"B001",Tabla!$D:$D,$A8,Tabla!$G:$G,"IVENC")</f>
        <v>15.065641759429754</v>
      </c>
      <c r="F8" s="18">
        <f>SUMIFS(Tabla!$F:$F,Tabla!$A:$A,F$6,Tabla!$B:$B,"B001",Tabla!$D:$D,$A8,Tabla!$G:$G,"IVENC")</f>
        <v>17.900235303790417</v>
      </c>
      <c r="G8" s="18">
        <f>SUMIFS(Tabla!$F:$F,Tabla!$A:$A,G$6,Tabla!$B:$B,"B001",Tabla!$D:$D,$A8,Tabla!$G:$G,"IVENC")</f>
        <v>15.330843041701193</v>
      </c>
      <c r="H8" s="18">
        <f>SUMIFS(Tabla!$F:$F,Tabla!$A:$A,H$6,Tabla!$B:$B,"B001",Tabla!$D:$D,$A8,Tabla!$G:$G,"IVENC")</f>
        <v>14.0935188950639</v>
      </c>
      <c r="I8" s="18">
        <f>SUMIFS(Tabla!$F:$F,Tabla!$A:$A,I$6,Tabla!$B:$B,"B001",Tabla!$D:$D,$A8,Tabla!$G:$G,"IVENC")</f>
        <v>15.978153358325869</v>
      </c>
      <c r="J8" s="18">
        <f>SUMIFS(Tabla!$F:$F,Tabla!$A:$A,J$6,Tabla!$B:$B,"B001",Tabla!$D:$D,$A8,Tabla!$G:$G,"IVENC")</f>
        <v>20.757698593831179</v>
      </c>
      <c r="K8" s="18">
        <f>SUMIFS(Tabla!$F:$F,Tabla!$A:$A,K$6,Tabla!$B:$B,"B001",Tabla!$D:$D,$A8,Tabla!$G:$G,"IVENC")</f>
        <v>22.389430619682841</v>
      </c>
      <c r="L8" s="18">
        <f>SUMIFS(Tabla!$F:$F,Tabla!$A:$A,L$6,Tabla!$B:$B,"B001",Tabla!$D:$D,$A8,Tabla!$G:$G,"IVENC")</f>
        <v>21.476274886985603</v>
      </c>
      <c r="M8" s="18">
        <f>SUMIFS(Tabla!$F:$F,Tabla!$A:$A,M$6,Tabla!$B:$B,"B001",Tabla!$D:$D,$A8,Tabla!$G:$G,"IVENC")</f>
        <v>24.132730070933622</v>
      </c>
      <c r="N8" s="18">
        <f>SUMIFS(Tabla!$F:$F,Tabla!$A:$A,N$6,Tabla!$B:$B,"B001",Tabla!$D:$D,$A8,Tabla!$G:$G,"IVENC")</f>
        <v>28.703829221062964</v>
      </c>
      <c r="O8" s="18">
        <f>SUMIFS(Tabla!$F:$F,Tabla!$A:$A,O$6,Tabla!$B:$B,"B001",Tabla!$D:$D,$A8,Tabla!$G:$G,"IVENC")</f>
        <v>35.48304299980483</v>
      </c>
      <c r="P8" s="18">
        <f>SUMIFS(Tabla!$F:$F,Tabla!$A:$A,P$6,Tabla!$B:$B,"B001",Tabla!$D:$D,$A8,Tabla!$G:$G,"IVENC")</f>
        <v>36.795405403080366</v>
      </c>
      <c r="Q8" s="18">
        <f>SUMIFS(Tabla!$F:$F,Tabla!$A:$A,Q$6,Tabla!$B:$B,"B001",Tabla!$D:$D,$A8,Tabla!$G:$G,"IVENC")</f>
        <v>48.317241986799985</v>
      </c>
      <c r="R8" s="18">
        <f>SUMIFS(Tabla!$F:$F,Tabla!$A:$A,R$6,Tabla!$B:$B,"B001",Tabla!$D:$D,$A8,Tabla!$G:$G,"IVENC")</f>
        <v>57.083786532823282</v>
      </c>
      <c r="S8" s="18">
        <f>SUMIFS(Tabla!$F:$F,Tabla!$A:$A,S$6,Tabla!$B:$B,"B001",Tabla!$D:$D,$A8,Tabla!$G:$G,"IVENC")</f>
        <v>69.162570164921107</v>
      </c>
      <c r="T8" s="18">
        <f>SUMIFS(Tabla!$F:$F,Tabla!$A:$A,T$6,Tabla!$B:$B,"B001",Tabla!$D:$D,$A8,Tabla!$G:$G,"IVENC")</f>
        <v>82.106791186956258</v>
      </c>
      <c r="U8" s="18">
        <f>SUMIFS(Tabla!$F:$F,Tabla!$A:$A,U$6,Tabla!$B:$B,"B001",Tabla!$D:$D,$A8,Tabla!$G:$G,"IVENC")</f>
        <v>86.500661362204127</v>
      </c>
      <c r="V8" s="18">
        <f>SUMIFS(Tabla!$F:$F,Tabla!$A:$A,V$6,Tabla!$B:$B,"B001",Tabla!$D:$D,$A8,Tabla!$G:$G,"IVENC")</f>
        <v>92.004746440585379</v>
      </c>
      <c r="W8" s="18">
        <f>SUMIFS(Tabla!$F:$F,Tabla!$A:$A,W$6,Tabla!$B:$B,"B001",Tabla!$D:$D,$A8,Tabla!$G:$G,"IVENC")</f>
        <v>96.227248139989683</v>
      </c>
      <c r="X8" s="18">
        <f>SUMIFS(Tabla!$F:$F,Tabla!$A:$A,X$6,Tabla!$B:$B,"B001",Tabla!$D:$D,$A8,Tabla!$G:$G,"IVENC")</f>
        <v>100.60402851954412</v>
      </c>
      <c r="Y8" s="19">
        <f>SUMIFS(Tabla!$F:$F,Tabla!$A:$A,Y$6,Tabla!$B:$B,"B001",Tabla!$D:$D,$A8,Tabla!$G:$G,"IVENC")</f>
        <v>100</v>
      </c>
      <c r="Z8" s="18">
        <f>SUMIFS(Tabla!$F:$F,Tabla!$A:$A,Z$6,Tabla!$B:$B,"B001",Tabla!$D:$D,$A8,Tabla!$G:$G,"IVENC")</f>
        <v>123.72612439594187</v>
      </c>
      <c r="AA8" s="18">
        <f>SUMIFS(Tabla!$F:$F,Tabla!$A:$A,AA$6,Tabla!$B:$B,"B001",Tabla!$D:$D,$A8,Tabla!$G:$G,"IVENC")</f>
        <v>159.97004339950885</v>
      </c>
      <c r="AB8" s="19">
        <f>SUMIFS(Tabla!$F:$F,Tabla!$A:$A,AB$6,Tabla!$B:$B,"B001",Tabla!$D:$D,$A8,Tabla!$G:$G,"IVENC")</f>
        <v>327.38523092111387</v>
      </c>
      <c r="AC8" s="19">
        <f>SUMIFS(Tabla!$F:$F,Tabla!$A:$A,AC$6,Tabla!$B:$B,"B001",Tabla!$D:$D,$A8,Tabla!$G:$G,"IVENC")</f>
        <v>345.02095617815445</v>
      </c>
      <c r="AD8" s="19">
        <f>SUMIFS(Tabla!$F:$F,Tabla!$A:$A,AD$6,Tabla!$B:$B,"B001",Tabla!$D:$D,$A8,Tabla!$G:$G,"IVENC")</f>
        <v>304.40266568777145</v>
      </c>
      <c r="AE8" s="19">
        <f>SUMIFS(Tabla!$F:$F,Tabla!$A:$A,AE$6,Tabla!$B:$B,"B001",Tabla!$D:$D,$A8,Tabla!$G:$G,"IVENC")</f>
        <v>121.05601718093921</v>
      </c>
    </row>
    <row r="9" spans="1:31" s="8" customFormat="1" ht="24.75" customHeight="1" x14ac:dyDescent="0.2">
      <c r="A9" s="16" t="s">
        <v>10</v>
      </c>
      <c r="B9" s="17" t="s">
        <v>11</v>
      </c>
      <c r="C9" s="18">
        <f>SUMIFS(Tabla!$F:$F,Tabla!$A:$A,C$6,Tabla!$B:$B,"B001",Tabla!$D:$D,$A9,Tabla!$G:$G,"IVENC")</f>
        <v>55.834732418552342</v>
      </c>
      <c r="D9" s="18">
        <f>SUMIFS(Tabla!$F:$F,Tabla!$A:$A,D$6,Tabla!$B:$B,"B001",Tabla!$D:$D,$A9,Tabla!$G:$G,"IVENC")</f>
        <v>58.855780740567681</v>
      </c>
      <c r="E9" s="18">
        <f>SUMIFS(Tabla!$F:$F,Tabla!$A:$A,E$6,Tabla!$B:$B,"B001",Tabla!$D:$D,$A9,Tabla!$G:$G,"IVENC")</f>
        <v>61.383691111937608</v>
      </c>
      <c r="F9" s="18">
        <f>SUMIFS(Tabla!$F:$F,Tabla!$A:$A,F$6,Tabla!$B:$B,"B001",Tabla!$D:$D,$A9,Tabla!$G:$G,"IVENC")</f>
        <v>63.277092971826022</v>
      </c>
      <c r="G9" s="18">
        <f>SUMIFS(Tabla!$F:$F,Tabla!$A:$A,G$6,Tabla!$B:$B,"B001",Tabla!$D:$D,$A9,Tabla!$G:$G,"IVENC")</f>
        <v>59.90147635054182</v>
      </c>
      <c r="H9" s="18">
        <f>SUMIFS(Tabla!$F:$F,Tabla!$A:$A,H$6,Tabla!$B:$B,"B001",Tabla!$D:$D,$A9,Tabla!$G:$G,"IVENC")</f>
        <v>57.266795389049733</v>
      </c>
      <c r="I9" s="18">
        <f>SUMIFS(Tabla!$F:$F,Tabla!$A:$A,I$6,Tabla!$B:$B,"B001",Tabla!$D:$D,$A9,Tabla!$G:$G,"IVENC")</f>
        <v>56.976265933878423</v>
      </c>
      <c r="J9" s="18">
        <f>SUMIFS(Tabla!$F:$F,Tabla!$A:$A,J$6,Tabla!$B:$B,"B001",Tabla!$D:$D,$A9,Tabla!$G:$G,"IVENC")</f>
        <v>56.136878760266605</v>
      </c>
      <c r="K9" s="18">
        <f>SUMIFS(Tabla!$F:$F,Tabla!$A:$A,K$6,Tabla!$B:$B,"B001",Tabla!$D:$D,$A9,Tabla!$G:$G,"IVENC")</f>
        <v>58.586140097707492</v>
      </c>
      <c r="L9" s="18">
        <f>SUMIFS(Tabla!$F:$F,Tabla!$A:$A,L$6,Tabla!$B:$B,"B001",Tabla!$D:$D,$A9,Tabla!$G:$G,"IVENC")</f>
        <v>62.357091265049249</v>
      </c>
      <c r="M9" s="18">
        <f>SUMIFS(Tabla!$F:$F,Tabla!$A:$A,M$6,Tabla!$B:$B,"B001",Tabla!$D:$D,$A9,Tabla!$G:$G,"IVENC")</f>
        <v>66.112683135860408</v>
      </c>
      <c r="N9" s="18">
        <f>SUMIFS(Tabla!$F:$F,Tabla!$A:$A,N$6,Tabla!$B:$B,"B001",Tabla!$D:$D,$A9,Tabla!$G:$G,"IVENC")</f>
        <v>71.451879817760272</v>
      </c>
      <c r="O9" s="18">
        <f>SUMIFS(Tabla!$F:$F,Tabla!$A:$A,O$6,Tabla!$B:$B,"B001",Tabla!$D:$D,$A9,Tabla!$G:$G,"IVENC")</f>
        <v>74.151639877691295</v>
      </c>
      <c r="P9" s="18">
        <f>SUMIFS(Tabla!$F:$F,Tabla!$A:$A,P$6,Tabla!$B:$B,"B001",Tabla!$D:$D,$A9,Tabla!$G:$G,"IVENC")</f>
        <v>72.904559320895061</v>
      </c>
      <c r="Q9" s="18">
        <f>SUMIFS(Tabla!$F:$F,Tabla!$A:$A,Q$6,Tabla!$B:$B,"B001",Tabla!$D:$D,$A9,Tabla!$G:$G,"IVENC")</f>
        <v>75.30280097990574</v>
      </c>
      <c r="R9" s="18">
        <f>SUMIFS(Tabla!$F:$F,Tabla!$A:$A,R$6,Tabla!$B:$B,"B001",Tabla!$D:$D,$A9,Tabla!$G:$G,"IVENC")</f>
        <v>79.701249024328149</v>
      </c>
      <c r="S9" s="18">
        <f>SUMIFS(Tabla!$F:$F,Tabla!$A:$A,S$6,Tabla!$B:$B,"B001",Tabla!$D:$D,$A9,Tabla!$G:$G,"IVENC")</f>
        <v>85.6848531581103</v>
      </c>
      <c r="T9" s="18">
        <f>SUMIFS(Tabla!$F:$F,Tabla!$A:$A,T$6,Tabla!$B:$B,"B001",Tabla!$D:$D,$A9,Tabla!$G:$G,"IVENC")</f>
        <v>88.786638658229904</v>
      </c>
      <c r="U9" s="18">
        <f>SUMIFS(Tabla!$F:$F,Tabla!$A:$A,U$6,Tabla!$B:$B,"B001",Tabla!$D:$D,$A9,Tabla!$G:$G,"IVENC")</f>
        <v>92.336542795001492</v>
      </c>
      <c r="V9" s="18">
        <f>SUMIFS(Tabla!$F:$F,Tabla!$A:$A,V$6,Tabla!$B:$B,"B001",Tabla!$D:$D,$A9,Tabla!$G:$G,"IVENC")</f>
        <v>95.466229608565669</v>
      </c>
      <c r="W9" s="18">
        <f>SUMIFS(Tabla!$F:$F,Tabla!$A:$A,W$6,Tabla!$B:$B,"B001",Tabla!$D:$D,$A9,Tabla!$G:$G,"IVENC")</f>
        <v>96.37043580429102</v>
      </c>
      <c r="X9" s="18">
        <f>SUMIFS(Tabla!$F:$F,Tabla!$A:$A,X$6,Tabla!$B:$B,"B001",Tabla!$D:$D,$A9,Tabla!$G:$G,"IVENC")</f>
        <v>99.51486314367547</v>
      </c>
      <c r="Y9" s="19">
        <f>SUMIFS(Tabla!$F:$F,Tabla!$A:$A,Y$6,Tabla!$B:$B,"B001",Tabla!$D:$D,$A9,Tabla!$G:$G,"IVENC")</f>
        <v>100</v>
      </c>
      <c r="Z9" s="18">
        <f>SUMIFS(Tabla!$F:$F,Tabla!$A:$A,Z$6,Tabla!$B:$B,"B001",Tabla!$D:$D,$A9,Tabla!$G:$G,"IVENC")</f>
        <v>98.901211394121859</v>
      </c>
      <c r="AA9" s="18">
        <f>SUMIFS(Tabla!$F:$F,Tabla!$A:$A,AA$6,Tabla!$B:$B,"B001",Tabla!$D:$D,$A9,Tabla!$G:$G,"IVENC")</f>
        <v>78.999454168430148</v>
      </c>
      <c r="AB9" s="19">
        <f>SUMIFS(Tabla!$F:$F,Tabla!$A:$A,AB$6,Tabla!$B:$B,"B001",Tabla!$D:$D,$A9,Tabla!$G:$G,"IVENC")</f>
        <v>87.722080286663711</v>
      </c>
      <c r="AC9" s="19">
        <f>SUMIFS(Tabla!$F:$F,Tabla!$A:$A,AC$6,Tabla!$B:$B,"B001",Tabla!$D:$D,$A9,Tabla!$G:$G,"IVENC")</f>
        <v>93.918975976351661</v>
      </c>
      <c r="AD9" s="19">
        <f>SUMIFS(Tabla!$F:$F,Tabla!$A:$A,AD$6,Tabla!$B:$B,"B001",Tabla!$D:$D,$A9,Tabla!$G:$G,"IVENC")</f>
        <v>96.554730240291775</v>
      </c>
      <c r="AE9" s="19">
        <f>SUMIFS(Tabla!$F:$F,Tabla!$A:$A,AE$6,Tabla!$B:$B,"B001",Tabla!$D:$D,$A9,Tabla!$G:$G,"IVENC")</f>
        <v>98.512196233259814</v>
      </c>
    </row>
    <row r="10" spans="1:31" s="8" customFormat="1" ht="24.75" customHeight="1" x14ac:dyDescent="0.2">
      <c r="A10" s="16" t="s">
        <v>12</v>
      </c>
      <c r="B10" s="17" t="s">
        <v>13</v>
      </c>
      <c r="C10" s="18">
        <f>SUMIFS(Tabla!$F:$F,Tabla!$A:$A,C$6,Tabla!$B:$B,"B001",Tabla!$D:$D,$A10,Tabla!$G:$G,"IVENC")</f>
        <v>12.919856400303708</v>
      </c>
      <c r="D10" s="18">
        <f>SUMIFS(Tabla!$F:$F,Tabla!$A:$A,D$6,Tabla!$B:$B,"B001",Tabla!$D:$D,$A10,Tabla!$G:$G,"IVENC")</f>
        <v>13.893055478303641</v>
      </c>
      <c r="E10" s="18">
        <f>SUMIFS(Tabla!$F:$F,Tabla!$A:$A,E$6,Tabla!$B:$B,"B001",Tabla!$D:$D,$A10,Tabla!$G:$G,"IVENC")</f>
        <v>13.573199132587309</v>
      </c>
      <c r="F10" s="18">
        <f>SUMIFS(Tabla!$F:$F,Tabla!$A:$A,F$6,Tabla!$B:$B,"B001",Tabla!$D:$D,$A10,Tabla!$G:$G,"IVENC")</f>
        <v>15.726807079219547</v>
      </c>
      <c r="G10" s="18">
        <f>SUMIFS(Tabla!$F:$F,Tabla!$A:$A,G$6,Tabla!$B:$B,"B001",Tabla!$D:$D,$A10,Tabla!$G:$G,"IVENC")</f>
        <v>17.560618331687003</v>
      </c>
      <c r="H10" s="18">
        <f>SUMIFS(Tabla!$F:$F,Tabla!$A:$A,H$6,Tabla!$B:$B,"B001",Tabla!$D:$D,$A10,Tabla!$G:$G,"IVENC")</f>
        <v>17.283430627185176</v>
      </c>
      <c r="I10" s="18">
        <f>SUMIFS(Tabla!$F:$F,Tabla!$A:$A,I$6,Tabla!$B:$B,"B001",Tabla!$D:$D,$A10,Tabla!$G:$G,"IVENC")</f>
        <v>18.955970832126326</v>
      </c>
      <c r="J10" s="18">
        <f>SUMIFS(Tabla!$F:$F,Tabla!$A:$A,J$6,Tabla!$B:$B,"B001",Tabla!$D:$D,$A10,Tabla!$G:$G,"IVENC")</f>
        <v>19.509788383425335</v>
      </c>
      <c r="K10" s="18">
        <f>SUMIFS(Tabla!$F:$F,Tabla!$A:$A,K$6,Tabla!$B:$B,"B001",Tabla!$D:$D,$A10,Tabla!$G:$G,"IVENC")</f>
        <v>21.31295768877267</v>
      </c>
      <c r="L10" s="18">
        <f>SUMIFS(Tabla!$F:$F,Tabla!$A:$A,L$6,Tabla!$B:$B,"B001",Tabla!$D:$D,$A10,Tabla!$G:$G,"IVENC")</f>
        <v>22.965012267830986</v>
      </c>
      <c r="M10" s="18">
        <f>SUMIFS(Tabla!$F:$F,Tabla!$A:$A,M$6,Tabla!$B:$B,"B001",Tabla!$D:$D,$A10,Tabla!$G:$G,"IVENC")</f>
        <v>23.665282421592568</v>
      </c>
      <c r="N10" s="18">
        <f>SUMIFS(Tabla!$F:$F,Tabla!$A:$A,N$6,Tabla!$B:$B,"B001",Tabla!$D:$D,$A10,Tabla!$G:$G,"IVENC")</f>
        <v>26.215962524339258</v>
      </c>
      <c r="O10" s="18">
        <f>SUMIFS(Tabla!$F:$F,Tabla!$A:$A,O$6,Tabla!$B:$B,"B001",Tabla!$D:$D,$A10,Tabla!$G:$G,"IVENC")</f>
        <v>30.41349166064737</v>
      </c>
      <c r="P10" s="18">
        <f>SUMIFS(Tabla!$F:$F,Tabla!$A:$A,P$6,Tabla!$B:$B,"B001",Tabla!$D:$D,$A10,Tabla!$G:$G,"IVENC")</f>
        <v>35.552085187410093</v>
      </c>
      <c r="Q10" s="18">
        <f>SUMIFS(Tabla!$F:$F,Tabla!$A:$A,Q$6,Tabla!$B:$B,"B001",Tabla!$D:$D,$A10,Tabla!$G:$G,"IVENC")</f>
        <v>36.824748865257092</v>
      </c>
      <c r="R10" s="18">
        <f>SUMIFS(Tabla!$F:$F,Tabla!$A:$A,R$6,Tabla!$B:$B,"B001",Tabla!$D:$D,$A10,Tabla!$G:$G,"IVENC")</f>
        <v>45.99769268227638</v>
      </c>
      <c r="S10" s="18">
        <f>SUMIFS(Tabla!$F:$F,Tabla!$A:$A,S$6,Tabla!$B:$B,"B001",Tabla!$D:$D,$A10,Tabla!$G:$G,"IVENC")</f>
        <v>53.950220906054696</v>
      </c>
      <c r="T10" s="18">
        <f>SUMIFS(Tabla!$F:$F,Tabla!$A:$A,T$6,Tabla!$B:$B,"B001",Tabla!$D:$D,$A10,Tabla!$G:$G,"IVENC")</f>
        <v>57.550039794222236</v>
      </c>
      <c r="U10" s="18">
        <f>SUMIFS(Tabla!$F:$F,Tabla!$A:$A,U$6,Tabla!$B:$B,"B001",Tabla!$D:$D,$A10,Tabla!$G:$G,"IVENC")</f>
        <v>66.236853569577576</v>
      </c>
      <c r="V10" s="18">
        <f>SUMIFS(Tabla!$F:$F,Tabla!$A:$A,V$6,Tabla!$B:$B,"B001",Tabla!$D:$D,$A10,Tabla!$G:$G,"IVENC")</f>
        <v>78.966229587077535</v>
      </c>
      <c r="W10" s="18">
        <f>SUMIFS(Tabla!$F:$F,Tabla!$A:$A,W$6,Tabla!$B:$B,"B001",Tabla!$D:$D,$A10,Tabla!$G:$G,"IVENC")</f>
        <v>88.549456139069704</v>
      </c>
      <c r="X10" s="18">
        <f>SUMIFS(Tabla!$F:$F,Tabla!$A:$A,X$6,Tabla!$B:$B,"B001",Tabla!$D:$D,$A10,Tabla!$G:$G,"IVENC")</f>
        <v>96.047931223049247</v>
      </c>
      <c r="Y10" s="19">
        <f>SUMIFS(Tabla!$F:$F,Tabla!$A:$A,Y$6,Tabla!$B:$B,"B001",Tabla!$D:$D,$A10,Tabla!$G:$G,"IVENC")</f>
        <v>100</v>
      </c>
      <c r="Z10" s="18">
        <f>SUMIFS(Tabla!$F:$F,Tabla!$A:$A,Z$6,Tabla!$B:$B,"B001",Tabla!$D:$D,$A10,Tabla!$G:$G,"IVENC")</f>
        <v>104.09246523898989</v>
      </c>
      <c r="AA10" s="18">
        <f>SUMIFS(Tabla!$F:$F,Tabla!$A:$A,AA$6,Tabla!$B:$B,"B001",Tabla!$D:$D,$A10,Tabla!$G:$G,"IVENC")</f>
        <v>106.34148689377577</v>
      </c>
      <c r="AB10" s="19">
        <f>SUMIFS(Tabla!$F:$F,Tabla!$A:$A,AB$6,Tabla!$B:$B,"B001",Tabla!$D:$D,$A10,Tabla!$G:$G,"IVENC")</f>
        <v>116.52222182560097</v>
      </c>
      <c r="AC10" s="19">
        <f>SUMIFS(Tabla!$F:$F,Tabla!$A:$A,AC$6,Tabla!$B:$B,"B001",Tabla!$D:$D,$A10,Tabla!$G:$G,"IVENC")</f>
        <v>121.8152331011533</v>
      </c>
      <c r="AD10" s="19">
        <f>SUMIFS(Tabla!$F:$F,Tabla!$A:$A,AD$6,Tabla!$B:$B,"B001",Tabla!$D:$D,$A10,Tabla!$G:$G,"IVENC")</f>
        <v>132.30294915688526</v>
      </c>
      <c r="AE10" s="19">
        <f>SUMIFS(Tabla!$F:$F,Tabla!$A:$A,AE$6,Tabla!$B:$B,"B001",Tabla!$D:$D,$A10,Tabla!$G:$G,"IVENC")</f>
        <v>138.86857627880966</v>
      </c>
    </row>
    <row r="11" spans="1:31" s="8" customFormat="1" ht="34.700000000000003" customHeight="1" x14ac:dyDescent="0.2">
      <c r="A11" s="10" t="s">
        <v>14</v>
      </c>
      <c r="B11" s="17" t="s">
        <v>15</v>
      </c>
      <c r="C11" s="18">
        <f>SUMIFS(Tabla!$F:$F,Tabla!$A:$A,C$6,Tabla!$B:$B,"B001",Tabla!$D:$D,$A11,Tabla!$G:$G,"IVENC")</f>
        <v>31.346238011919471</v>
      </c>
      <c r="D11" s="18">
        <f>SUMIFS(Tabla!$F:$F,Tabla!$A:$A,D$6,Tabla!$B:$B,"B001",Tabla!$D:$D,$A11,Tabla!$G:$G,"IVENC")</f>
        <v>35.819616067932493</v>
      </c>
      <c r="E11" s="18">
        <f>SUMIFS(Tabla!$F:$F,Tabla!$A:$A,E$6,Tabla!$B:$B,"B001",Tabla!$D:$D,$A11,Tabla!$G:$G,"IVENC")</f>
        <v>36.535526507561364</v>
      </c>
      <c r="F11" s="18">
        <f>SUMIFS(Tabla!$F:$F,Tabla!$A:$A,F$6,Tabla!$B:$B,"B001",Tabla!$D:$D,$A11,Tabla!$G:$G,"IVENC")</f>
        <v>36.686427755985989</v>
      </c>
      <c r="G11" s="18">
        <f>SUMIFS(Tabla!$F:$F,Tabla!$A:$A,G$6,Tabla!$B:$B,"B001",Tabla!$D:$D,$A11,Tabla!$G:$G,"IVENC")</f>
        <v>38.083391101337909</v>
      </c>
      <c r="H11" s="18">
        <f>SUMIFS(Tabla!$F:$F,Tabla!$A:$A,H$6,Tabla!$B:$B,"B001",Tabla!$D:$D,$A11,Tabla!$G:$G,"IVENC")</f>
        <v>33.99477401428426</v>
      </c>
      <c r="I11" s="18">
        <f>SUMIFS(Tabla!$F:$F,Tabla!$A:$A,I$6,Tabla!$B:$B,"B001",Tabla!$D:$D,$A11,Tabla!$G:$G,"IVENC")</f>
        <v>37.256284235497141</v>
      </c>
      <c r="J11" s="18">
        <f>SUMIFS(Tabla!$F:$F,Tabla!$A:$A,J$6,Tabla!$B:$B,"B001",Tabla!$D:$D,$A11,Tabla!$G:$G,"IVENC")</f>
        <v>37.341182694467783</v>
      </c>
      <c r="K11" s="18">
        <f>SUMIFS(Tabla!$F:$F,Tabla!$A:$A,K$6,Tabla!$B:$B,"B001",Tabla!$D:$D,$A11,Tabla!$G:$G,"IVENC")</f>
        <v>38.14615846996368</v>
      </c>
      <c r="L11" s="18">
        <f>SUMIFS(Tabla!$F:$F,Tabla!$A:$A,L$6,Tabla!$B:$B,"B001",Tabla!$D:$D,$A11,Tabla!$G:$G,"IVENC")</f>
        <v>41.813508074021321</v>
      </c>
      <c r="M11" s="18">
        <f>SUMIFS(Tabla!$F:$F,Tabla!$A:$A,M$6,Tabla!$B:$B,"B001",Tabla!$D:$D,$A11,Tabla!$G:$G,"IVENC")</f>
        <v>46.623161032745564</v>
      </c>
      <c r="N11" s="18">
        <f>SUMIFS(Tabla!$F:$F,Tabla!$A:$A,N$6,Tabla!$B:$B,"B001",Tabla!$D:$D,$A11,Tabla!$G:$G,"IVENC")</f>
        <v>48.669059722784318</v>
      </c>
      <c r="O11" s="18">
        <f>SUMIFS(Tabla!$F:$F,Tabla!$A:$A,O$6,Tabla!$B:$B,"B001",Tabla!$D:$D,$A11,Tabla!$G:$G,"IVENC")</f>
        <v>50.371106622250707</v>
      </c>
      <c r="P11" s="18">
        <f>SUMIFS(Tabla!$F:$F,Tabla!$A:$A,P$6,Tabla!$B:$B,"B001",Tabla!$D:$D,$A11,Tabla!$G:$G,"IVENC")</f>
        <v>50.33111162755408</v>
      </c>
      <c r="Q11" s="18">
        <f>SUMIFS(Tabla!$F:$F,Tabla!$A:$A,Q$6,Tabla!$B:$B,"B001",Tabla!$D:$D,$A11,Tabla!$G:$G,"IVENC")</f>
        <v>54.710854395514311</v>
      </c>
      <c r="R11" s="18">
        <f>SUMIFS(Tabla!$F:$F,Tabla!$A:$A,R$6,Tabla!$B:$B,"B001",Tabla!$D:$D,$A11,Tabla!$G:$G,"IVENC")</f>
        <v>64.70162243165197</v>
      </c>
      <c r="S11" s="18">
        <f>SUMIFS(Tabla!$F:$F,Tabla!$A:$A,S$6,Tabla!$B:$B,"B001",Tabla!$D:$D,$A11,Tabla!$G:$G,"IVENC")</f>
        <v>75.337748266342174</v>
      </c>
      <c r="T11" s="18">
        <f>SUMIFS(Tabla!$F:$F,Tabla!$A:$A,T$6,Tabla!$B:$B,"B001",Tabla!$D:$D,$A11,Tabla!$G:$G,"IVENC")</f>
        <v>85.02970417184271</v>
      </c>
      <c r="U11" s="18">
        <f>SUMIFS(Tabla!$F:$F,Tabla!$A:$A,U$6,Tabla!$B:$B,"B001",Tabla!$D:$D,$A11,Tabla!$G:$G,"IVENC")</f>
        <v>89.584098895120931</v>
      </c>
      <c r="V11" s="18">
        <f>SUMIFS(Tabla!$F:$F,Tabla!$A:$A,V$6,Tabla!$B:$B,"B001",Tabla!$D:$D,$A11,Tabla!$G:$G,"IVENC")</f>
        <v>68.047933793466655</v>
      </c>
      <c r="W11" s="18">
        <f>SUMIFS(Tabla!$F:$F,Tabla!$A:$A,W$6,Tabla!$B:$B,"B001",Tabla!$D:$D,$A11,Tabla!$G:$G,"IVENC")</f>
        <v>78.900143717701056</v>
      </c>
      <c r="X11" s="18">
        <f>SUMIFS(Tabla!$F:$F,Tabla!$A:$A,X$6,Tabla!$B:$B,"B001",Tabla!$D:$D,$A11,Tabla!$G:$G,"IVENC")</f>
        <v>93.765142186624146</v>
      </c>
      <c r="Y11" s="19">
        <f>SUMIFS(Tabla!$F:$F,Tabla!$A:$A,Y$6,Tabla!$B:$B,"B001",Tabla!$D:$D,$A11,Tabla!$G:$G,"IVENC")</f>
        <v>100</v>
      </c>
      <c r="Z11" s="54">
        <f>SUMIFS(Tabla!$F:$F,Tabla!$A:$A,Z$6,Tabla!$B:$B,"B001",Tabla!$D:$D,$A11,Tabla!$G:$G,"IVENC")</f>
        <v>92.38738605734433</v>
      </c>
      <c r="AA11" s="54">
        <f>SUMIFS(Tabla!$F:$F,Tabla!$A:$A,AA$6,Tabla!$B:$B,"B001",Tabla!$D:$D,$A11,Tabla!$G:$G,"IVENC")</f>
        <v>94.938649803695171</v>
      </c>
      <c r="AB11" s="53">
        <f>SUMIFS(Tabla!$F:$F,Tabla!$A:$A,AB$6,Tabla!$B:$B,"B001",Tabla!$D:$D,$A11,Tabla!$G:$G,"IVENC")</f>
        <v>102.88587779184301</v>
      </c>
      <c r="AC11" s="53">
        <f>SUMIFS(Tabla!$F:$F,Tabla!$A:$A,AC$6,Tabla!$B:$B,"B001",Tabla!$D:$D,$A11,Tabla!$G:$G,"IVENC")</f>
        <v>107.48803475118002</v>
      </c>
      <c r="AD11" s="53">
        <f>SUMIFS(Tabla!$F:$F,Tabla!$A:$A,AD$6,Tabla!$B:$B,"B001",Tabla!$D:$D,$A11,Tabla!$G:$G,"IVENC")</f>
        <v>103.31050955174518</v>
      </c>
      <c r="AE11" s="53">
        <f>SUMIFS(Tabla!$F:$F,Tabla!$A:$A,AE$6,Tabla!$B:$B,"B001",Tabla!$D:$D,$A11,Tabla!$G:$G,"IVENC")</f>
        <v>109.27898311619937</v>
      </c>
    </row>
    <row r="12" spans="1:31" s="8" customFormat="1" ht="24.75" customHeight="1" x14ac:dyDescent="0.2">
      <c r="A12" s="16" t="s">
        <v>16</v>
      </c>
      <c r="B12" s="17" t="s">
        <v>17</v>
      </c>
      <c r="C12" s="18">
        <f>SUMIFS(Tabla!$F:$F,Tabla!$A:$A,C$6,Tabla!$B:$B,"B001",Tabla!$D:$D,$A12,Tabla!$G:$G,"IVENC")</f>
        <v>5.055083736510622</v>
      </c>
      <c r="D12" s="18">
        <f>SUMIFS(Tabla!$F:$F,Tabla!$A:$A,D$6,Tabla!$B:$B,"B001",Tabla!$D:$D,$A12,Tabla!$G:$G,"IVENC")</f>
        <v>5.6377673733612168</v>
      </c>
      <c r="E12" s="18">
        <f>SUMIFS(Tabla!$F:$F,Tabla!$A:$A,E$6,Tabla!$B:$B,"B001",Tabla!$D:$D,$A12,Tabla!$G:$G,"IVENC")</f>
        <v>6.5210407778638109</v>
      </c>
      <c r="F12" s="18">
        <f>SUMIFS(Tabla!$F:$F,Tabla!$A:$A,F$6,Tabla!$B:$B,"B001",Tabla!$D:$D,$A12,Tabla!$G:$G,"IVENC")</f>
        <v>9.4626349576717832</v>
      </c>
      <c r="G12" s="18">
        <f>SUMIFS(Tabla!$F:$F,Tabla!$A:$A,G$6,Tabla!$B:$B,"B001",Tabla!$D:$D,$A12,Tabla!$G:$G,"IVENC")</f>
        <v>9.9086277546999852</v>
      </c>
      <c r="H12" s="18">
        <f>SUMIFS(Tabla!$F:$F,Tabla!$A:$A,H$6,Tabla!$B:$B,"B001",Tabla!$D:$D,$A12,Tabla!$G:$G,"IVENC")</f>
        <v>7.7480527381643114</v>
      </c>
      <c r="I12" s="18">
        <f>SUMIFS(Tabla!$F:$F,Tabla!$A:$A,I$6,Tabla!$B:$B,"B001",Tabla!$D:$D,$A12,Tabla!$G:$G,"IVENC")</f>
        <v>7.4828610622602376</v>
      </c>
      <c r="J12" s="18">
        <f>SUMIFS(Tabla!$F:$F,Tabla!$A:$A,J$6,Tabla!$B:$B,"B001",Tabla!$D:$D,$A12,Tabla!$G:$G,"IVENC")</f>
        <v>10.684871042858498</v>
      </c>
      <c r="K12" s="18">
        <f>SUMIFS(Tabla!$F:$F,Tabla!$A:$A,K$6,Tabla!$B:$B,"B001",Tabla!$D:$D,$A12,Tabla!$G:$G,"IVENC")</f>
        <v>12.842922770699213</v>
      </c>
      <c r="L12" s="18">
        <f>SUMIFS(Tabla!$F:$F,Tabla!$A:$A,L$6,Tabla!$B:$B,"B001",Tabla!$D:$D,$A12,Tabla!$G:$G,"IVENC")</f>
        <v>13.432189727111604</v>
      </c>
      <c r="M12" s="18">
        <f>SUMIFS(Tabla!$F:$F,Tabla!$A:$A,M$6,Tabla!$B:$B,"B001",Tabla!$D:$D,$A12,Tabla!$G:$G,"IVENC")</f>
        <v>16.690186286915782</v>
      </c>
      <c r="N12" s="18">
        <f>SUMIFS(Tabla!$F:$F,Tabla!$A:$A,N$6,Tabla!$B:$B,"B001",Tabla!$D:$D,$A12,Tabla!$G:$G,"IVENC")</f>
        <v>21.626162262080346</v>
      </c>
      <c r="O12" s="18">
        <f>SUMIFS(Tabla!$F:$F,Tabla!$A:$A,O$6,Tabla!$B:$B,"B001",Tabla!$D:$D,$A12,Tabla!$G:$G,"IVENC")</f>
        <v>27.727865120248421</v>
      </c>
      <c r="P12" s="18">
        <f>SUMIFS(Tabla!$F:$F,Tabla!$A:$A,P$6,Tabla!$B:$B,"B001",Tabla!$D:$D,$A12,Tabla!$G:$G,"IVENC")</f>
        <v>28.673211822310453</v>
      </c>
      <c r="Q12" s="18">
        <f>SUMIFS(Tabla!$F:$F,Tabla!$A:$A,Q$6,Tabla!$B:$B,"B001",Tabla!$D:$D,$A12,Tabla!$G:$G,"IVENC")</f>
        <v>31.237866685962292</v>
      </c>
      <c r="R12" s="18">
        <f>SUMIFS(Tabla!$F:$F,Tabla!$A:$A,R$6,Tabla!$B:$B,"B001",Tabla!$D:$D,$A12,Tabla!$G:$G,"IVENC")</f>
        <v>38.757804621395934</v>
      </c>
      <c r="S12" s="18">
        <f>SUMIFS(Tabla!$F:$F,Tabla!$A:$A,S$6,Tabla!$B:$B,"B001",Tabla!$D:$D,$A12,Tabla!$G:$G,"IVENC")</f>
        <v>50.609969796126208</v>
      </c>
      <c r="T12" s="18">
        <f>SUMIFS(Tabla!$F:$F,Tabla!$A:$A,T$6,Tabla!$B:$B,"B001",Tabla!$D:$D,$A12,Tabla!$G:$G,"IVENC")</f>
        <v>63.990820984446025</v>
      </c>
      <c r="U12" s="18">
        <f>SUMIFS(Tabla!$F:$F,Tabla!$A:$A,U$6,Tabla!$B:$B,"B001",Tabla!$D:$D,$A12,Tabla!$G:$G,"IVENC")</f>
        <v>72.835965969276273</v>
      </c>
      <c r="V12" s="18">
        <f>SUMIFS(Tabla!$F:$F,Tabla!$A:$A,V$6,Tabla!$B:$B,"B001",Tabla!$D:$D,$A12,Tabla!$G:$G,"IVENC")</f>
        <v>82.894419346530867</v>
      </c>
      <c r="W12" s="18">
        <f>SUMIFS(Tabla!$F:$F,Tabla!$A:$A,W$6,Tabla!$B:$B,"B001",Tabla!$D:$D,$A12,Tabla!$G:$G,"IVENC")</f>
        <v>89.529660968031649</v>
      </c>
      <c r="X12" s="18">
        <f>SUMIFS(Tabla!$F:$F,Tabla!$A:$A,X$6,Tabla!$B:$B,"B001",Tabla!$D:$D,$A12,Tabla!$G:$G,"IVENC")</f>
        <v>96.928688193554251</v>
      </c>
      <c r="Y12" s="19">
        <f>SUMIFS(Tabla!$F:$F,Tabla!$A:$A,Y$6,Tabla!$B:$B,"B001",Tabla!$D:$D,$A12,Tabla!$G:$G,"IVENC")</f>
        <v>100</v>
      </c>
      <c r="Z12" s="18">
        <f>SUMIFS(Tabla!$F:$F,Tabla!$A:$A,Z$6,Tabla!$B:$B,"B001",Tabla!$D:$D,$A12,Tabla!$G:$G,"IVENC")</f>
        <v>100.91556004800593</v>
      </c>
      <c r="AA12" s="18">
        <f>SUMIFS(Tabla!$F:$F,Tabla!$A:$A,AA$6,Tabla!$B:$B,"B001",Tabla!$D:$D,$A12,Tabla!$G:$G,"IVENC")</f>
        <v>52.772886932214789</v>
      </c>
      <c r="AB12" s="19">
        <f>SUMIFS(Tabla!$F:$F,Tabla!$A:$A,AB$6,Tabla!$B:$B,"B001",Tabla!$D:$D,$A12,Tabla!$G:$G,"IVENC")</f>
        <v>67.896414812724089</v>
      </c>
      <c r="AC12" s="19">
        <f>SUMIFS(Tabla!$F:$F,Tabla!$A:$A,AC$6,Tabla!$B:$B,"B001",Tabla!$D:$D,$A12,Tabla!$G:$G,"IVENC")</f>
        <v>79.922725851212789</v>
      </c>
      <c r="AD12" s="19">
        <f>SUMIFS(Tabla!$F:$F,Tabla!$A:$A,AD$6,Tabla!$B:$B,"B001",Tabla!$D:$D,$A12,Tabla!$G:$G,"IVENC")</f>
        <v>95.310358428059573</v>
      </c>
      <c r="AE12" s="19">
        <f>SUMIFS(Tabla!$F:$F,Tabla!$A:$A,AE$6,Tabla!$B:$B,"B001",Tabla!$D:$D,$A12,Tabla!$G:$G,"IVENC")</f>
        <v>99.670744780692246</v>
      </c>
    </row>
    <row r="13" spans="1:31" s="8" customFormat="1" ht="34.700000000000003" customHeight="1" x14ac:dyDescent="0.2">
      <c r="A13" s="10" t="s">
        <v>18</v>
      </c>
      <c r="B13" s="17" t="s">
        <v>19</v>
      </c>
      <c r="C13" s="18">
        <f>SUMIFS(Tabla!$F:$F,Tabla!$A:$A,C$6,Tabla!$B:$B,"B001",Tabla!$D:$D,$A13,Tabla!$G:$G,"IVENC")</f>
        <v>22.908729129518168</v>
      </c>
      <c r="D13" s="18">
        <f>SUMIFS(Tabla!$F:$F,Tabla!$A:$A,D$6,Tabla!$B:$B,"B001",Tabla!$D:$D,$A13,Tabla!$G:$G,"IVENC")</f>
        <v>26.616231469322663</v>
      </c>
      <c r="E13" s="18">
        <f>SUMIFS(Tabla!$F:$F,Tabla!$A:$A,E$6,Tabla!$B:$B,"B001",Tabla!$D:$D,$A13,Tabla!$G:$G,"IVENC")</f>
        <v>28.965131674244265</v>
      </c>
      <c r="F13" s="18">
        <f>SUMIFS(Tabla!$F:$F,Tabla!$A:$A,F$6,Tabla!$B:$B,"B001",Tabla!$D:$D,$A13,Tabla!$G:$G,"IVENC")</f>
        <v>27.725119345615305</v>
      </c>
      <c r="G13" s="18">
        <f>SUMIFS(Tabla!$F:$F,Tabla!$A:$A,G$6,Tabla!$B:$B,"B001",Tabla!$D:$D,$A13,Tabla!$G:$G,"IVENC")</f>
        <v>29.625040833651301</v>
      </c>
      <c r="H13" s="18">
        <f>SUMIFS(Tabla!$F:$F,Tabla!$A:$A,H$6,Tabla!$B:$B,"B001",Tabla!$D:$D,$A13,Tabla!$G:$G,"IVENC")</f>
        <v>31.273563894928593</v>
      </c>
      <c r="I13" s="18">
        <f>SUMIFS(Tabla!$F:$F,Tabla!$A:$A,I$6,Tabla!$B:$B,"B001",Tabla!$D:$D,$A13,Tabla!$G:$G,"IVENC")</f>
        <v>31.584818842727557</v>
      </c>
      <c r="J13" s="18">
        <f>SUMIFS(Tabla!$F:$F,Tabla!$A:$A,J$6,Tabla!$B:$B,"B001",Tabla!$D:$D,$A13,Tabla!$G:$G,"IVENC")</f>
        <v>32.603027574724628</v>
      </c>
      <c r="K13" s="18">
        <f>SUMIFS(Tabla!$F:$F,Tabla!$A:$A,K$6,Tabla!$B:$B,"B001",Tabla!$D:$D,$A13,Tabla!$G:$G,"IVENC")</f>
        <v>37.728998336688427</v>
      </c>
      <c r="L13" s="18">
        <f>SUMIFS(Tabla!$F:$F,Tabla!$A:$A,L$6,Tabla!$B:$B,"B001",Tabla!$D:$D,$A13,Tabla!$G:$G,"IVENC")</f>
        <v>42.395603197046277</v>
      </c>
      <c r="M13" s="18">
        <f>SUMIFS(Tabla!$F:$F,Tabla!$A:$A,M$6,Tabla!$B:$B,"B001",Tabla!$D:$D,$A13,Tabla!$G:$G,"IVENC")</f>
        <v>48.429935066254657</v>
      </c>
      <c r="N13" s="18">
        <f>SUMIFS(Tabla!$F:$F,Tabla!$A:$A,N$6,Tabla!$B:$B,"B001",Tabla!$D:$D,$A13,Tabla!$G:$G,"IVENC")</f>
        <v>55.560974560597558</v>
      </c>
      <c r="O13" s="18">
        <f>SUMIFS(Tabla!$F:$F,Tabla!$A:$A,O$6,Tabla!$B:$B,"B001",Tabla!$D:$D,$A13,Tabla!$G:$G,"IVENC")</f>
        <v>63.688665951584099</v>
      </c>
      <c r="P13" s="18">
        <f>SUMIFS(Tabla!$F:$F,Tabla!$A:$A,P$6,Tabla!$B:$B,"B001",Tabla!$D:$D,$A13,Tabla!$G:$G,"IVENC")</f>
        <v>66.112288882369427</v>
      </c>
      <c r="Q13" s="18">
        <f>SUMIFS(Tabla!$F:$F,Tabla!$A:$A,Q$6,Tabla!$B:$B,"B001",Tabla!$D:$D,$A13,Tabla!$G:$G,"IVENC")</f>
        <v>71.401174310640528</v>
      </c>
      <c r="R13" s="18">
        <f>SUMIFS(Tabla!$F:$F,Tabla!$A:$A,R$6,Tabla!$B:$B,"B001",Tabla!$D:$D,$A13,Tabla!$G:$G,"IVENC")</f>
        <v>86.149492446188717</v>
      </c>
      <c r="S13" s="18">
        <f>SUMIFS(Tabla!$F:$F,Tabla!$A:$A,S$6,Tabla!$B:$B,"B001",Tabla!$D:$D,$A13,Tabla!$G:$G,"IVENC")</f>
        <v>94.713076825214884</v>
      </c>
      <c r="T13" s="18">
        <f>SUMIFS(Tabla!$F:$F,Tabla!$A:$A,T$6,Tabla!$B:$B,"B001",Tabla!$D:$D,$A13,Tabla!$G:$G,"IVENC")</f>
        <v>94.041631266319669</v>
      </c>
      <c r="U13" s="18">
        <f>SUMIFS(Tabla!$F:$F,Tabla!$A:$A,U$6,Tabla!$B:$B,"B001",Tabla!$D:$D,$A13,Tabla!$G:$G,"IVENC")</f>
        <v>91.711621719199087</v>
      </c>
      <c r="V13" s="18">
        <f>SUMIFS(Tabla!$F:$F,Tabla!$A:$A,V$6,Tabla!$B:$B,"B001",Tabla!$D:$D,$A13,Tabla!$G:$G,"IVENC")</f>
        <v>91.256342038621</v>
      </c>
      <c r="W13" s="18">
        <f>SUMIFS(Tabla!$F:$F,Tabla!$A:$A,W$6,Tabla!$B:$B,"B001",Tabla!$D:$D,$A13,Tabla!$G:$G,"IVENC")</f>
        <v>92.645963764991293</v>
      </c>
      <c r="X13" s="18">
        <f>SUMIFS(Tabla!$F:$F,Tabla!$A:$A,X$6,Tabla!$B:$B,"B001",Tabla!$D:$D,$A13,Tabla!$G:$G,"IVENC")</f>
        <v>95.784004824864354</v>
      </c>
      <c r="Y13" s="19">
        <f>SUMIFS(Tabla!$F:$F,Tabla!$A:$A,Y$6,Tabla!$B:$B,"B001",Tabla!$D:$D,$A13,Tabla!$G:$G,"IVENC")</f>
        <v>100</v>
      </c>
      <c r="Z13" s="18">
        <f>SUMIFS(Tabla!$F:$F,Tabla!$A:$A,Z$6,Tabla!$B:$B,"B001",Tabla!$D:$D,$A13,Tabla!$G:$G,"IVENC")</f>
        <v>101.4552305713465</v>
      </c>
      <c r="AA13" s="18">
        <f>SUMIFS(Tabla!$F:$F,Tabla!$A:$A,AA$6,Tabla!$B:$B,"B001",Tabla!$D:$D,$A13,Tabla!$G:$G,"IVENC")</f>
        <v>84.66305592694799</v>
      </c>
      <c r="AB13" s="19">
        <f>SUMIFS(Tabla!$F:$F,Tabla!$A:$A,AB$6,Tabla!$B:$B,"B001",Tabla!$D:$D,$A13,Tabla!$G:$G,"IVENC")</f>
        <v>100.74852604180462</v>
      </c>
      <c r="AC13" s="19">
        <f>SUMIFS(Tabla!$F:$F,Tabla!$A:$A,AC$6,Tabla!$B:$B,"B001",Tabla!$D:$D,$A13,Tabla!$G:$G,"IVENC")</f>
        <v>118.08078510077442</v>
      </c>
      <c r="AD13" s="19">
        <f>SUMIFS(Tabla!$F:$F,Tabla!$A:$A,AD$6,Tabla!$B:$B,"B001",Tabla!$D:$D,$A13,Tabla!$G:$G,"IVENC")</f>
        <v>127.90329145457358</v>
      </c>
      <c r="AE13" s="19">
        <f>SUMIFS(Tabla!$F:$F,Tabla!$A:$A,AE$6,Tabla!$B:$B,"B001",Tabla!$D:$D,$A13,Tabla!$G:$G,"IVENC")</f>
        <v>135.12163191818166</v>
      </c>
    </row>
    <row r="14" spans="1:31" s="8" customFormat="1" ht="25.5" customHeight="1" x14ac:dyDescent="0.2">
      <c r="A14" s="16" t="s">
        <v>68</v>
      </c>
      <c r="B14" s="49" t="s">
        <v>32</v>
      </c>
      <c r="C14" s="18">
        <f>SUMIFS(Tabla!$F:$F,Tabla!$A:$A,C$6,Tabla!$B:$B,"B001",Tabla!$D:$D,$A14,Tabla!$G:$G,"IVENC")</f>
        <v>18.738134147312241</v>
      </c>
      <c r="D14" s="18">
        <f>SUMIFS(Tabla!$F:$F,Tabla!$A:$A,D$6,Tabla!$B:$B,"B001",Tabla!$D:$D,$A14,Tabla!$G:$G,"IVENC")</f>
        <v>20.690514580825184</v>
      </c>
      <c r="E14" s="18">
        <f>SUMIFS(Tabla!$F:$F,Tabla!$A:$A,E$6,Tabla!$B:$B,"B001",Tabla!$D:$D,$A14,Tabla!$G:$G,"IVENC")</f>
        <v>23.776431985021635</v>
      </c>
      <c r="F14" s="18">
        <f>SUMIFS(Tabla!$F:$F,Tabla!$A:$A,F$6,Tabla!$B:$B,"B001",Tabla!$D:$D,$A14,Tabla!$G:$G,"IVENC")</f>
        <v>25.410979265927224</v>
      </c>
      <c r="G14" s="18">
        <f>SUMIFS(Tabla!$F:$F,Tabla!$A:$A,G$6,Tabla!$B:$B,"B001",Tabla!$D:$D,$A14,Tabla!$G:$G,"IVENC")</f>
        <v>28.669117831654944</v>
      </c>
      <c r="H14" s="18">
        <f>SUMIFS(Tabla!$F:$F,Tabla!$A:$A,H$6,Tabla!$B:$B,"B001",Tabla!$D:$D,$A14,Tabla!$G:$G,"IVENC")</f>
        <v>29.487248146074148</v>
      </c>
      <c r="I14" s="18">
        <f>SUMIFS(Tabla!$F:$F,Tabla!$A:$A,I$6,Tabla!$B:$B,"B001",Tabla!$D:$D,$A14,Tabla!$G:$G,"IVENC")</f>
        <v>30.203591893856185</v>
      </c>
      <c r="J14" s="18">
        <f>SUMIFS(Tabla!$F:$F,Tabla!$A:$A,J$6,Tabla!$B:$B,"B001",Tabla!$D:$D,$A14,Tabla!$G:$G,"IVENC")</f>
        <v>33.577168899631737</v>
      </c>
      <c r="K14" s="18">
        <f>SUMIFS(Tabla!$F:$F,Tabla!$A:$A,K$6,Tabla!$B:$B,"B001",Tabla!$D:$D,$A14,Tabla!$G:$G,"IVENC")</f>
        <v>38.723435695523754</v>
      </c>
      <c r="L14" s="18">
        <f>SUMIFS(Tabla!$F:$F,Tabla!$A:$A,L$6,Tabla!$B:$B,"B001",Tabla!$D:$D,$A14,Tabla!$G:$G,"IVENC")</f>
        <v>43.443815018867475</v>
      </c>
      <c r="M14" s="18">
        <f>SUMIFS(Tabla!$F:$F,Tabla!$A:$A,M$6,Tabla!$B:$B,"B001",Tabla!$D:$D,$A14,Tabla!$G:$G,"IVENC")</f>
        <v>49.58439296272482</v>
      </c>
      <c r="N14" s="18">
        <f>SUMIFS(Tabla!$F:$F,Tabla!$A:$A,N$6,Tabla!$B:$B,"B001",Tabla!$D:$D,$A14,Tabla!$G:$G,"IVENC")</f>
        <v>58.232026013674556</v>
      </c>
      <c r="O14" s="18">
        <f>SUMIFS(Tabla!$F:$F,Tabla!$A:$A,O$6,Tabla!$B:$B,"B001",Tabla!$D:$D,$A14,Tabla!$G:$G,"IVENC")</f>
        <v>63.208898521804606</v>
      </c>
      <c r="P14" s="18">
        <f>SUMIFS(Tabla!$F:$F,Tabla!$A:$A,P$6,Tabla!$B:$B,"B001",Tabla!$D:$D,$A14,Tabla!$G:$G,"IVENC")</f>
        <v>60.98640697285613</v>
      </c>
      <c r="Q14" s="18">
        <f>SUMIFS(Tabla!$F:$F,Tabla!$A:$A,Q$6,Tabla!$B:$B,"B001",Tabla!$D:$D,$A14,Tabla!$G:$G,"IVENC")</f>
        <v>64.201749250885499</v>
      </c>
      <c r="R14" s="18">
        <f>SUMIFS(Tabla!$F:$F,Tabla!$A:$A,R$6,Tabla!$B:$B,"B001",Tabla!$D:$D,$A14,Tabla!$G:$G,"IVENC")</f>
        <v>71.085506515682681</v>
      </c>
      <c r="S14" s="18">
        <f>SUMIFS(Tabla!$F:$F,Tabla!$A:$A,S$6,Tabla!$B:$B,"B001",Tabla!$D:$D,$A14,Tabla!$G:$G,"IVENC")</f>
        <v>75.635995394064935</v>
      </c>
      <c r="T14" s="18">
        <f>SUMIFS(Tabla!$F:$F,Tabla!$A:$A,T$6,Tabla!$B:$B,"B001",Tabla!$D:$D,$A14,Tabla!$G:$G,"IVENC")</f>
        <v>78.06683997171622</v>
      </c>
      <c r="U14" s="18">
        <f>SUMIFS(Tabla!$F:$F,Tabla!$A:$A,U$6,Tabla!$B:$B,"B001",Tabla!$D:$D,$A14,Tabla!$G:$G,"IVENC")</f>
        <v>80.220686733145229</v>
      </c>
      <c r="V14" s="18">
        <f>SUMIFS(Tabla!$F:$F,Tabla!$A:$A,V$6,Tabla!$B:$B,"B001",Tabla!$D:$D,$A14,Tabla!$G:$G,"IVENC")</f>
        <v>83.366022545928061</v>
      </c>
      <c r="W14" s="18">
        <f>SUMIFS(Tabla!$F:$F,Tabla!$A:$A,W$6,Tabla!$B:$B,"B001",Tabla!$D:$D,$A14,Tabla!$G:$G,"IVENC")</f>
        <v>85.137757093234825</v>
      </c>
      <c r="X14" s="18">
        <f>SUMIFS(Tabla!$F:$F,Tabla!$A:$A,X$6,Tabla!$B:$B,"B001",Tabla!$D:$D,$A14,Tabla!$G:$G,"IVENC")</f>
        <v>94.643789488484344</v>
      </c>
      <c r="Y14" s="19">
        <f>SUMIFS(Tabla!$F:$F,Tabla!$A:$A,Y$6,Tabla!$B:$B,"B001",Tabla!$D:$D,$A14,Tabla!$G:$G,"IVENC")</f>
        <v>100</v>
      </c>
      <c r="Z14" s="18">
        <f>SUMIFS(Tabla!$F:$F,Tabla!$A:$A,Z$6,Tabla!$B:$B,"B001",Tabla!$D:$D,$A14,Tabla!$G:$G,"IVENC")</f>
        <v>106.04033574362933</v>
      </c>
      <c r="AA14" s="18">
        <f>SUMIFS(Tabla!$F:$F,Tabla!$A:$A,AA$6,Tabla!$B:$B,"B001",Tabla!$D:$D,$A14,Tabla!$G:$G,"IVENC")</f>
        <v>92.55085748076209</v>
      </c>
      <c r="AB14" s="19">
        <f>SUMIFS(Tabla!$F:$F,Tabla!$A:$A,AB$6,Tabla!$B:$B,"B001",Tabla!$D:$D,$A14,Tabla!$G:$G,"IVENC")</f>
        <v>107.78214902156998</v>
      </c>
      <c r="AC14" s="19">
        <f>SUMIFS(Tabla!$F:$F,Tabla!$A:$A,AC$6,Tabla!$B:$B,"B001",Tabla!$D:$D,$A14,Tabla!$G:$G,"IVENC")</f>
        <v>122.20495160030167</v>
      </c>
      <c r="AD14" s="19">
        <f>SUMIFS(Tabla!$F:$F,Tabla!$A:$A,AD$6,Tabla!$B:$B,"B001",Tabla!$D:$D,$A14,Tabla!$G:$G,"IVENC")</f>
        <v>132.04834074022739</v>
      </c>
      <c r="AE14" s="19">
        <f>SUMIFS(Tabla!$F:$F,Tabla!$A:$A,AE$6,Tabla!$B:$B,"B001",Tabla!$D:$D,$A14,Tabla!$G:$G,"IVENC")</f>
        <v>138.42297225947038</v>
      </c>
    </row>
    <row r="15" spans="1:31" s="8" customFormat="1" ht="24.75" customHeight="1" x14ac:dyDescent="0.2">
      <c r="A15" s="16" t="s">
        <v>20</v>
      </c>
      <c r="B15" s="17" t="s">
        <v>21</v>
      </c>
      <c r="C15" s="18">
        <f>SUMIFS(Tabla!$F:$F,Tabla!$A:$A,C$6,Tabla!$B:$B,"B001",Tabla!$D:$D,$A15,Tabla!$G:$G,"IVENC")</f>
        <v>23.404354718536503</v>
      </c>
      <c r="D15" s="18">
        <f>SUMIFS(Tabla!$F:$F,Tabla!$A:$A,D$6,Tabla!$B:$B,"B001",Tabla!$D:$D,$A15,Tabla!$G:$G,"IVENC")</f>
        <v>26.445714141486278</v>
      </c>
      <c r="E15" s="18">
        <f>SUMIFS(Tabla!$F:$F,Tabla!$A:$A,E$6,Tabla!$B:$B,"B001",Tabla!$D:$D,$A15,Tabla!$G:$G,"IVENC")</f>
        <v>28.657273897799094</v>
      </c>
      <c r="F15" s="18">
        <f>SUMIFS(Tabla!$F:$F,Tabla!$A:$A,F$6,Tabla!$B:$B,"B001",Tabla!$D:$D,$A15,Tabla!$G:$G,"IVENC")</f>
        <v>32.135611381101924</v>
      </c>
      <c r="G15" s="18">
        <f>SUMIFS(Tabla!$F:$F,Tabla!$A:$A,G$6,Tabla!$B:$B,"B001",Tabla!$D:$D,$A15,Tabla!$G:$G,"IVENC")</f>
        <v>32.242511988229928</v>
      </c>
      <c r="H15" s="18">
        <f>SUMIFS(Tabla!$F:$F,Tabla!$A:$A,H$6,Tabla!$B:$B,"B001",Tabla!$D:$D,$A15,Tabla!$G:$G,"IVENC")</f>
        <v>36.335144059631709</v>
      </c>
      <c r="I15" s="18">
        <f>SUMIFS(Tabla!$F:$F,Tabla!$A:$A,I$6,Tabla!$B:$B,"B001",Tabla!$D:$D,$A15,Tabla!$G:$G,"IVENC")</f>
        <v>39.715476800105705</v>
      </c>
      <c r="J15" s="18">
        <f>SUMIFS(Tabla!$F:$F,Tabla!$A:$A,J$6,Tabla!$B:$B,"B001",Tabla!$D:$D,$A15,Tabla!$G:$G,"IVENC")</f>
        <v>44.587683045626108</v>
      </c>
      <c r="K15" s="18">
        <f>SUMIFS(Tabla!$F:$F,Tabla!$A:$A,K$6,Tabla!$B:$B,"B001",Tabla!$D:$D,$A15,Tabla!$G:$G,"IVENC")</f>
        <v>51.700209071871868</v>
      </c>
      <c r="L15" s="18">
        <f>SUMIFS(Tabla!$F:$F,Tabla!$A:$A,L$6,Tabla!$B:$B,"B001",Tabla!$D:$D,$A15,Tabla!$G:$G,"IVENC")</f>
        <v>58.502371711075654</v>
      </c>
      <c r="M15" s="18">
        <f>SUMIFS(Tabla!$F:$F,Tabla!$A:$A,M$6,Tabla!$B:$B,"B001",Tabla!$D:$D,$A15,Tabla!$G:$G,"IVENC")</f>
        <v>66.799691613059039</v>
      </c>
      <c r="N15" s="18">
        <f>SUMIFS(Tabla!$F:$F,Tabla!$A:$A,N$6,Tabla!$B:$B,"B001",Tabla!$D:$D,$A15,Tabla!$G:$G,"IVENC")</f>
        <v>78.080320207817394</v>
      </c>
      <c r="O15" s="18">
        <f>SUMIFS(Tabla!$F:$F,Tabla!$A:$A,O$6,Tabla!$B:$B,"B001",Tabla!$D:$D,$A15,Tabla!$G:$G,"IVENC")</f>
        <v>83.524728526341704</v>
      </c>
      <c r="P15" s="18">
        <f>SUMIFS(Tabla!$F:$F,Tabla!$A:$A,P$6,Tabla!$B:$B,"B001",Tabla!$D:$D,$A15,Tabla!$G:$G,"IVENC")</f>
        <v>81.497590491679574</v>
      </c>
      <c r="Q15" s="18">
        <f>SUMIFS(Tabla!$F:$F,Tabla!$A:$A,Q$6,Tabla!$B:$B,"B001",Tabla!$D:$D,$A15,Tabla!$G:$G,"IVENC")</f>
        <v>85.186554747334341</v>
      </c>
      <c r="R15" s="18">
        <f>SUMIFS(Tabla!$F:$F,Tabla!$A:$A,R$6,Tabla!$B:$B,"B001",Tabla!$D:$D,$A15,Tabla!$G:$G,"IVENC")</f>
        <v>95.505813493994509</v>
      </c>
      <c r="S15" s="18">
        <f>SUMIFS(Tabla!$F:$F,Tabla!$A:$A,S$6,Tabla!$B:$B,"B001",Tabla!$D:$D,$A15,Tabla!$G:$G,"IVENC")</f>
        <v>101.60065932294248</v>
      </c>
      <c r="T15" s="18">
        <f>SUMIFS(Tabla!$F:$F,Tabla!$A:$A,T$6,Tabla!$B:$B,"B001",Tabla!$D:$D,$A15,Tabla!$G:$G,"IVENC")</f>
        <v>102.4738903011996</v>
      </c>
      <c r="U15" s="18">
        <f>SUMIFS(Tabla!$F:$F,Tabla!$A:$A,U$6,Tabla!$B:$B,"B001",Tabla!$D:$D,$A15,Tabla!$G:$G,"IVENC")</f>
        <v>101.39451979087464</v>
      </c>
      <c r="V15" s="18">
        <f>SUMIFS(Tabla!$F:$F,Tabla!$A:$A,V$6,Tabla!$B:$B,"B001",Tabla!$D:$D,$A15,Tabla!$G:$G,"IVENC")</f>
        <v>104.22636089796559</v>
      </c>
      <c r="W15" s="18">
        <f>SUMIFS(Tabla!$F:$F,Tabla!$A:$A,W$6,Tabla!$B:$B,"B001",Tabla!$D:$D,$A15,Tabla!$G:$G,"IVENC")</f>
        <v>104.54688863903802</v>
      </c>
      <c r="X15" s="18">
        <f>SUMIFS(Tabla!$F:$F,Tabla!$A:$A,X$6,Tabla!$B:$B,"B001",Tabla!$D:$D,$A15,Tabla!$G:$G,"IVENC")</f>
        <v>105.06017870438839</v>
      </c>
      <c r="Y15" s="19">
        <f>SUMIFS(Tabla!$F:$F,Tabla!$A:$A,Y$6,Tabla!$B:$B,"B001",Tabla!$D:$D,$A15,Tabla!$G:$G,"IVENC")</f>
        <v>100</v>
      </c>
      <c r="Z15" s="18">
        <f>SUMIFS(Tabla!$F:$F,Tabla!$A:$A,Z$6,Tabla!$B:$B,"B001",Tabla!$D:$D,$A15,Tabla!$G:$G,"IVENC")</f>
        <v>101.03126972697858</v>
      </c>
      <c r="AA15" s="18">
        <f>SUMIFS(Tabla!$F:$F,Tabla!$A:$A,AA$6,Tabla!$B:$B,"B001",Tabla!$D:$D,$A15,Tabla!$G:$G,"IVENC")</f>
        <v>37.670270378496838</v>
      </c>
      <c r="AB15" s="19">
        <f>SUMIFS(Tabla!$F:$F,Tabla!$A:$A,AB$6,Tabla!$B:$B,"B001",Tabla!$D:$D,$A15,Tabla!$G:$G,"IVENC")</f>
        <v>48.842370459821083</v>
      </c>
      <c r="AC15" s="19">
        <f>SUMIFS(Tabla!$F:$F,Tabla!$A:$A,AC$6,Tabla!$B:$B,"B001",Tabla!$D:$D,$A15,Tabla!$G:$G,"IVENC")</f>
        <v>62.462349402756267</v>
      </c>
      <c r="AD15" s="19">
        <f>SUMIFS(Tabla!$F:$F,Tabla!$A:$A,AD$6,Tabla!$B:$B,"B001",Tabla!$D:$D,$A15,Tabla!$G:$G,"IVENC")</f>
        <v>67.975522001273063</v>
      </c>
      <c r="AE15" s="19">
        <f>SUMIFS(Tabla!$F:$F,Tabla!$A:$A,AE$6,Tabla!$B:$B,"B001",Tabla!$D:$D,$A15,Tabla!$G:$G,"IVENC")</f>
        <v>73.582497190395273</v>
      </c>
    </row>
    <row r="16" spans="1:31" s="8" customFormat="1" ht="24.75" customHeight="1" x14ac:dyDescent="0.2">
      <c r="A16" s="16" t="s">
        <v>22</v>
      </c>
      <c r="B16" s="17" t="s">
        <v>23</v>
      </c>
      <c r="C16" s="18">
        <f>SUMIFS(Tabla!$F:$F,Tabla!$A:$A,C$6,Tabla!$B:$B,"B001",Tabla!$D:$D,$A16,Tabla!$G:$G,"IVENC")</f>
        <v>31.059493495177097</v>
      </c>
      <c r="D16" s="18">
        <f>SUMIFS(Tabla!$F:$F,Tabla!$A:$A,D$6,Tabla!$B:$B,"B001",Tabla!$D:$D,$A16,Tabla!$G:$G,"IVENC")</f>
        <v>32.686238726599726</v>
      </c>
      <c r="E16" s="18">
        <f>SUMIFS(Tabla!$F:$F,Tabla!$A:$A,E$6,Tabla!$B:$B,"B001",Tabla!$D:$D,$A16,Tabla!$G:$G,"IVENC")</f>
        <v>36.573863755413029</v>
      </c>
      <c r="F16" s="18">
        <f>SUMIFS(Tabla!$F:$F,Tabla!$A:$A,F$6,Tabla!$B:$B,"B001",Tabla!$D:$D,$A16,Tabla!$G:$G,"IVENC")</f>
        <v>38.310635650552918</v>
      </c>
      <c r="G16" s="18">
        <f>SUMIFS(Tabla!$F:$F,Tabla!$A:$A,G$6,Tabla!$B:$B,"B001",Tabla!$D:$D,$A16,Tabla!$G:$G,"IVENC")</f>
        <v>41.799684594758787</v>
      </c>
      <c r="H16" s="18">
        <f>SUMIFS(Tabla!$F:$F,Tabla!$A:$A,H$6,Tabla!$B:$B,"B001",Tabla!$D:$D,$A16,Tabla!$G:$G,"IVENC")</f>
        <v>40.365073555207154</v>
      </c>
      <c r="I16" s="18">
        <f>SUMIFS(Tabla!$F:$F,Tabla!$A:$A,I$6,Tabla!$B:$B,"B001",Tabla!$D:$D,$A16,Tabla!$G:$G,"IVENC")</f>
        <v>37.264917218037894</v>
      </c>
      <c r="J16" s="18">
        <f>SUMIFS(Tabla!$F:$F,Tabla!$A:$A,J$6,Tabla!$B:$B,"B001",Tabla!$D:$D,$A16,Tabla!$G:$G,"IVENC")</f>
        <v>34.415634458018118</v>
      </c>
      <c r="K16" s="18">
        <f>SUMIFS(Tabla!$F:$F,Tabla!$A:$A,K$6,Tabla!$B:$B,"B001",Tabla!$D:$D,$A16,Tabla!$G:$G,"IVENC")</f>
        <v>32.327454100085419</v>
      </c>
      <c r="L16" s="18">
        <f>SUMIFS(Tabla!$F:$F,Tabla!$A:$A,L$6,Tabla!$B:$B,"B001",Tabla!$D:$D,$A16,Tabla!$G:$G,"IVENC")</f>
        <v>37.431612758867828</v>
      </c>
      <c r="M16" s="18">
        <f>SUMIFS(Tabla!$F:$F,Tabla!$A:$A,M$6,Tabla!$B:$B,"B001",Tabla!$D:$D,$A16,Tabla!$G:$G,"IVENC")</f>
        <v>42.817421278039767</v>
      </c>
      <c r="N16" s="18">
        <f>SUMIFS(Tabla!$F:$F,Tabla!$A:$A,N$6,Tabla!$B:$B,"B001",Tabla!$D:$D,$A16,Tabla!$G:$G,"IVENC")</f>
        <v>50.762174299180955</v>
      </c>
      <c r="O16" s="18">
        <f>SUMIFS(Tabla!$F:$F,Tabla!$A:$A,O$6,Tabla!$B:$B,"B001",Tabla!$D:$D,$A16,Tabla!$G:$G,"IVENC")</f>
        <v>57.014459228499824</v>
      </c>
      <c r="P16" s="18">
        <f>SUMIFS(Tabla!$F:$F,Tabla!$A:$A,P$6,Tabla!$B:$B,"B001",Tabla!$D:$D,$A16,Tabla!$G:$G,"IVENC")</f>
        <v>61.416805211431701</v>
      </c>
      <c r="Q16" s="18">
        <f>SUMIFS(Tabla!$F:$F,Tabla!$A:$A,Q$6,Tabla!$B:$B,"B001",Tabla!$D:$D,$A16,Tabla!$G:$G,"IVENC")</f>
        <v>61.298534246332174</v>
      </c>
      <c r="R16" s="18">
        <f>SUMIFS(Tabla!$F:$F,Tabla!$A:$A,R$6,Tabla!$B:$B,"B001",Tabla!$D:$D,$A16,Tabla!$G:$G,"IVENC")</f>
        <v>66.118864165330578</v>
      </c>
      <c r="S16" s="18">
        <f>SUMIFS(Tabla!$F:$F,Tabla!$A:$A,S$6,Tabla!$B:$B,"B001",Tabla!$D:$D,$A16,Tabla!$G:$G,"IVENC")</f>
        <v>70.648238868809514</v>
      </c>
      <c r="T16" s="18">
        <f>SUMIFS(Tabla!$F:$F,Tabla!$A:$A,T$6,Tabla!$B:$B,"B001",Tabla!$D:$D,$A16,Tabla!$G:$G,"IVENC")</f>
        <v>76.569229432681098</v>
      </c>
      <c r="U16" s="18">
        <f>SUMIFS(Tabla!$F:$F,Tabla!$A:$A,U$6,Tabla!$B:$B,"B001",Tabla!$D:$D,$A16,Tabla!$G:$G,"IVENC")</f>
        <v>79.821805897338379</v>
      </c>
      <c r="V16" s="18">
        <f>SUMIFS(Tabla!$F:$F,Tabla!$A:$A,V$6,Tabla!$B:$B,"B001",Tabla!$D:$D,$A16,Tabla!$G:$G,"IVENC")</f>
        <v>86.017495775172193</v>
      </c>
      <c r="W16" s="18">
        <f>SUMIFS(Tabla!$F:$F,Tabla!$A:$A,W$6,Tabla!$B:$B,"B001",Tabla!$D:$D,$A16,Tabla!$G:$G,"IVENC")</f>
        <v>92.44080636742639</v>
      </c>
      <c r="X16" s="18">
        <f>SUMIFS(Tabla!$F:$F,Tabla!$A:$A,X$6,Tabla!$B:$B,"B001",Tabla!$D:$D,$A16,Tabla!$G:$G,"IVENC")</f>
        <v>96.723240806309278</v>
      </c>
      <c r="Y16" s="19">
        <f>SUMIFS(Tabla!$F:$F,Tabla!$A:$A,Y$6,Tabla!$B:$B,"B001",Tabla!$D:$D,$A16,Tabla!$G:$G,"IVENC")</f>
        <v>100</v>
      </c>
      <c r="Z16" s="18">
        <f>SUMIFS(Tabla!$F:$F,Tabla!$A:$A,Z$6,Tabla!$B:$B,"B001",Tabla!$D:$D,$A16,Tabla!$G:$G,"IVENC")</f>
        <v>102.09113378592178</v>
      </c>
      <c r="AA16" s="18">
        <f>SUMIFS(Tabla!$F:$F,Tabla!$A:$A,AA$6,Tabla!$B:$B,"B001",Tabla!$D:$D,$A16,Tabla!$G:$G,"IVENC")</f>
        <v>101.18819878409391</v>
      </c>
      <c r="AB16" s="19">
        <f>SUMIFS(Tabla!$F:$F,Tabla!$A:$A,AB$6,Tabla!$B:$B,"B001",Tabla!$D:$D,$A16,Tabla!$G:$G,"IVENC")</f>
        <v>107.29335026472093</v>
      </c>
      <c r="AC16" s="19">
        <f>SUMIFS(Tabla!$F:$F,Tabla!$A:$A,AC$6,Tabla!$B:$B,"B001",Tabla!$D:$D,$A16,Tabla!$G:$G,"IVENC")</f>
        <v>110.30916317236803</v>
      </c>
      <c r="AD16" s="19">
        <f>SUMIFS(Tabla!$F:$F,Tabla!$A:$A,AD$6,Tabla!$B:$B,"B001",Tabla!$D:$D,$A16,Tabla!$G:$G,"IVENC")</f>
        <v>111.70543147044778</v>
      </c>
      <c r="AE16" s="19">
        <f>SUMIFS(Tabla!$F:$F,Tabla!$A:$A,AE$6,Tabla!$B:$B,"B001",Tabla!$D:$D,$A16,Tabla!$G:$G,"IVENC")</f>
        <v>116.91942134624908</v>
      </c>
    </row>
    <row r="17" spans="1:31" s="8" customFormat="1" ht="24.75" customHeight="1" x14ac:dyDescent="0.2">
      <c r="A17" s="16" t="s">
        <v>24</v>
      </c>
      <c r="B17" s="17" t="s">
        <v>25</v>
      </c>
      <c r="C17" s="18">
        <f>SUMIFS(Tabla!$F:$F,Tabla!$A:$A,C$6,Tabla!$B:$B,"B001",Tabla!$D:$D,$A17,Tabla!$G:$G,"IVENC")</f>
        <v>35.568441730141387</v>
      </c>
      <c r="D17" s="18">
        <f>SUMIFS(Tabla!$F:$F,Tabla!$A:$A,D$6,Tabla!$B:$B,"B001",Tabla!$D:$D,$A17,Tabla!$G:$G,"IVENC")</f>
        <v>36.395541758885905</v>
      </c>
      <c r="E17" s="18">
        <f>SUMIFS(Tabla!$F:$F,Tabla!$A:$A,E$6,Tabla!$B:$B,"B001",Tabla!$D:$D,$A17,Tabla!$G:$G,"IVENC")</f>
        <v>37.429152033297989</v>
      </c>
      <c r="F17" s="18">
        <f>SUMIFS(Tabla!$F:$F,Tabla!$A:$A,F$6,Tabla!$B:$B,"B001",Tabla!$D:$D,$A17,Tabla!$G:$G,"IVENC")</f>
        <v>38.923034923968991</v>
      </c>
      <c r="G17" s="18">
        <f>SUMIFS(Tabla!$F:$F,Tabla!$A:$A,G$6,Tabla!$B:$B,"B001",Tabla!$D:$D,$A17,Tabla!$G:$G,"IVENC")</f>
        <v>39.258059135769741</v>
      </c>
      <c r="H17" s="18">
        <f>SUMIFS(Tabla!$F:$F,Tabla!$A:$A,H$6,Tabla!$B:$B,"B001",Tabla!$D:$D,$A17,Tabla!$G:$G,"IVENC")</f>
        <v>40.691264277960002</v>
      </c>
      <c r="I17" s="18">
        <f>SUMIFS(Tabla!$F:$F,Tabla!$A:$A,I$6,Tabla!$B:$B,"B001",Tabla!$D:$D,$A17,Tabla!$G:$G,"IVENC")</f>
        <v>41.52619529672819</v>
      </c>
      <c r="J17" s="18">
        <f>SUMIFS(Tabla!$F:$F,Tabla!$A:$A,J$6,Tabla!$B:$B,"B001",Tabla!$D:$D,$A17,Tabla!$G:$G,"IVENC")</f>
        <v>42.694477071343236</v>
      </c>
      <c r="K17" s="18">
        <f>SUMIFS(Tabla!$F:$F,Tabla!$A:$A,K$6,Tabla!$B:$B,"B001",Tabla!$D:$D,$A17,Tabla!$G:$G,"IVENC")</f>
        <v>45.4871016367089</v>
      </c>
      <c r="L17" s="18">
        <f>SUMIFS(Tabla!$F:$F,Tabla!$A:$A,L$6,Tabla!$B:$B,"B001",Tabla!$D:$D,$A17,Tabla!$G:$G,"IVENC")</f>
        <v>47.945479239084626</v>
      </c>
      <c r="M17" s="18">
        <f>SUMIFS(Tabla!$F:$F,Tabla!$A:$A,M$6,Tabla!$B:$B,"B001",Tabla!$D:$D,$A17,Tabla!$G:$G,"IVENC")</f>
        <v>50.292639475032068</v>
      </c>
      <c r="N17" s="18">
        <f>SUMIFS(Tabla!$F:$F,Tabla!$A:$A,N$6,Tabla!$B:$B,"B001",Tabla!$D:$D,$A17,Tabla!$G:$G,"IVENC")</f>
        <v>54.457277980923699</v>
      </c>
      <c r="O17" s="18">
        <f>SUMIFS(Tabla!$F:$F,Tabla!$A:$A,O$6,Tabla!$B:$B,"B001",Tabla!$D:$D,$A17,Tabla!$G:$G,"IVENC")</f>
        <v>56.397362587955591</v>
      </c>
      <c r="P17" s="18">
        <f>SUMIFS(Tabla!$F:$F,Tabla!$A:$A,P$6,Tabla!$B:$B,"B001",Tabla!$D:$D,$A17,Tabla!$G:$G,"IVENC")</f>
        <v>59.555273031104505</v>
      </c>
      <c r="Q17" s="18">
        <f>SUMIFS(Tabla!$F:$F,Tabla!$A:$A,Q$6,Tabla!$B:$B,"B001",Tabla!$D:$D,$A17,Tabla!$G:$G,"IVENC")</f>
        <v>64.417204964540971</v>
      </c>
      <c r="R17" s="18">
        <f>SUMIFS(Tabla!$F:$F,Tabla!$A:$A,R$6,Tabla!$B:$B,"B001",Tabla!$D:$D,$A17,Tabla!$G:$G,"IVENC")</f>
        <v>68.709404070933545</v>
      </c>
      <c r="S17" s="18">
        <f>SUMIFS(Tabla!$F:$F,Tabla!$A:$A,S$6,Tabla!$B:$B,"B001",Tabla!$D:$D,$A17,Tabla!$G:$G,"IVENC")</f>
        <v>71.32297251139569</v>
      </c>
      <c r="T17" s="18">
        <f>SUMIFS(Tabla!$F:$F,Tabla!$A:$A,T$6,Tabla!$B:$B,"B001",Tabla!$D:$D,$A17,Tabla!$G:$G,"IVENC")</f>
        <v>76.730749982673373</v>
      </c>
      <c r="U17" s="18">
        <f>SUMIFS(Tabla!$F:$F,Tabla!$A:$A,U$6,Tabla!$B:$B,"B001",Tabla!$D:$D,$A17,Tabla!$G:$G,"IVENC")</f>
        <v>82.965371361883456</v>
      </c>
      <c r="V17" s="18">
        <f>SUMIFS(Tabla!$F:$F,Tabla!$A:$A,V$6,Tabla!$B:$B,"B001",Tabla!$D:$D,$A17,Tabla!$G:$G,"IVENC")</f>
        <v>87.25960255095714</v>
      </c>
      <c r="W17" s="18">
        <f>SUMIFS(Tabla!$F:$F,Tabla!$A:$A,W$6,Tabla!$B:$B,"B001",Tabla!$D:$D,$A17,Tabla!$G:$G,"IVENC")</f>
        <v>92.281983078010668</v>
      </c>
      <c r="X17" s="18">
        <f>SUMIFS(Tabla!$F:$F,Tabla!$A:$A,X$6,Tabla!$B:$B,"B001",Tabla!$D:$D,$A17,Tabla!$G:$G,"IVENC")</f>
        <v>96.221033151285624</v>
      </c>
      <c r="Y17" s="19">
        <f>SUMIFS(Tabla!$F:$F,Tabla!$A:$A,Y$6,Tabla!$B:$B,"B001",Tabla!$D:$D,$A17,Tabla!$G:$G,"IVENC")</f>
        <v>100</v>
      </c>
      <c r="Z17" s="18">
        <f>SUMIFS(Tabla!$F:$F,Tabla!$A:$A,Z$6,Tabla!$B:$B,"B001",Tabla!$D:$D,$A17,Tabla!$G:$G,"IVENC")</f>
        <v>105.48146163505656</v>
      </c>
      <c r="AA17" s="18">
        <f>SUMIFS(Tabla!$F:$F,Tabla!$A:$A,AA$6,Tabla!$B:$B,"B001",Tabla!$D:$D,$A17,Tabla!$G:$G,"IVENC")</f>
        <v>105.48941888814653</v>
      </c>
      <c r="AB17" s="19">
        <f>SUMIFS(Tabla!$F:$F,Tabla!$A:$A,AB$6,Tabla!$B:$B,"B001",Tabla!$D:$D,$A17,Tabla!$G:$G,"IVENC")</f>
        <v>109.53198877113326</v>
      </c>
      <c r="AC17" s="19">
        <f>SUMIFS(Tabla!$F:$F,Tabla!$A:$A,AC$6,Tabla!$B:$B,"B001",Tabla!$D:$D,$A17,Tabla!$G:$G,"IVENC")</f>
        <v>114.1045204448744</v>
      </c>
      <c r="AD17" s="19">
        <f>SUMIFS(Tabla!$F:$F,Tabla!$A:$A,AD$6,Tabla!$B:$B,"B001",Tabla!$D:$D,$A17,Tabla!$G:$G,"IVENC")</f>
        <v>117.82262694776145</v>
      </c>
      <c r="AE17" s="19">
        <f>SUMIFS(Tabla!$F:$F,Tabla!$A:$A,AE$6,Tabla!$B:$B,"B001",Tabla!$D:$D,$A17,Tabla!$G:$G,"IVENC")</f>
        <v>122.60732396949317</v>
      </c>
    </row>
    <row r="18" spans="1:31" s="8" customFormat="1" ht="34.700000000000003" customHeight="1" x14ac:dyDescent="0.2">
      <c r="A18" s="10" t="s">
        <v>69</v>
      </c>
      <c r="B18" s="17" t="s">
        <v>33</v>
      </c>
      <c r="C18" s="18">
        <f>SUMIFS(Tabla!$F:$F,Tabla!$A:$A,C$6,Tabla!$B:$B,"B001",Tabla!$D:$D,$A18,Tabla!$G:$G,"IVENC")</f>
        <v>19.286523071363302</v>
      </c>
      <c r="D18" s="18">
        <f>SUMIFS(Tabla!$F:$F,Tabla!$A:$A,D$6,Tabla!$B:$B,"B001",Tabla!$D:$D,$A18,Tabla!$G:$G,"IVENC")</f>
        <v>21.766386207770374</v>
      </c>
      <c r="E18" s="18">
        <f>SUMIFS(Tabla!$F:$F,Tabla!$A:$A,E$6,Tabla!$B:$B,"B001",Tabla!$D:$D,$A18,Tabla!$G:$G,"IVENC")</f>
        <v>23.794585593568609</v>
      </c>
      <c r="F18" s="18">
        <f>SUMIFS(Tabla!$F:$F,Tabla!$A:$A,F$6,Tabla!$B:$B,"B001",Tabla!$D:$D,$A18,Tabla!$G:$G,"IVENC")</f>
        <v>26.22544556460614</v>
      </c>
      <c r="G18" s="18">
        <f>SUMIFS(Tabla!$F:$F,Tabla!$A:$A,G$6,Tabla!$B:$B,"B001",Tabla!$D:$D,$A18,Tabla!$G:$G,"IVENC")</f>
        <v>28.895980415128601</v>
      </c>
      <c r="H18" s="18">
        <f>SUMIFS(Tabla!$F:$F,Tabla!$A:$A,H$6,Tabla!$B:$B,"B001",Tabla!$D:$D,$A18,Tabla!$G:$G,"IVENC")</f>
        <v>27.227698260058744</v>
      </c>
      <c r="I18" s="18">
        <f>SUMIFS(Tabla!$F:$F,Tabla!$A:$A,I$6,Tabla!$B:$B,"B001",Tabla!$D:$D,$A18,Tabla!$G:$G,"IVENC")</f>
        <v>30.720588480732268</v>
      </c>
      <c r="J18" s="18">
        <f>SUMIFS(Tabla!$F:$F,Tabla!$A:$A,J$6,Tabla!$B:$B,"B001",Tabla!$D:$D,$A18,Tabla!$G:$G,"IVENC")</f>
        <v>33.461700639820151</v>
      </c>
      <c r="K18" s="18">
        <f>SUMIFS(Tabla!$F:$F,Tabla!$A:$A,K$6,Tabla!$B:$B,"B001",Tabla!$D:$D,$A18,Tabla!$G:$G,"IVENC")</f>
        <v>37.006618898929418</v>
      </c>
      <c r="L18" s="18">
        <f>SUMIFS(Tabla!$F:$F,Tabla!$A:$A,L$6,Tabla!$B:$B,"B001",Tabla!$D:$D,$A18,Tabla!$G:$G,"IVENC")</f>
        <v>41.690633375766232</v>
      </c>
      <c r="M18" s="18">
        <f>SUMIFS(Tabla!$F:$F,Tabla!$A:$A,M$6,Tabla!$B:$B,"B001",Tabla!$D:$D,$A18,Tabla!$G:$G,"IVENC")</f>
        <v>45.80220034339402</v>
      </c>
      <c r="N18" s="18">
        <f>SUMIFS(Tabla!$F:$F,Tabla!$A:$A,N$6,Tabla!$B:$B,"B001",Tabla!$D:$D,$A18,Tabla!$G:$G,"IVENC")</f>
        <v>51.116598352312536</v>
      </c>
      <c r="O18" s="18">
        <f>SUMIFS(Tabla!$F:$F,Tabla!$A:$A,O$6,Tabla!$B:$B,"B001",Tabla!$D:$D,$A18,Tabla!$G:$G,"IVENC")</f>
        <v>56.681733116202693</v>
      </c>
      <c r="P18" s="18">
        <f>SUMIFS(Tabla!$F:$F,Tabla!$A:$A,P$6,Tabla!$B:$B,"B001",Tabla!$D:$D,$A18,Tabla!$G:$G,"IVENC")</f>
        <v>58.663466750359966</v>
      </c>
      <c r="Q18" s="18">
        <f>SUMIFS(Tabla!$F:$F,Tabla!$A:$A,Q$6,Tabla!$B:$B,"B001",Tabla!$D:$D,$A18,Tabla!$G:$G,"IVENC")</f>
        <v>66.59141025928615</v>
      </c>
      <c r="R18" s="18">
        <f>SUMIFS(Tabla!$F:$F,Tabla!$A:$A,R$6,Tabla!$B:$B,"B001",Tabla!$D:$D,$A18,Tabla!$G:$G,"IVENC")</f>
        <v>71.682865477492584</v>
      </c>
      <c r="S18" s="18">
        <f>SUMIFS(Tabla!$F:$F,Tabla!$A:$A,S$6,Tabla!$B:$B,"B001",Tabla!$D:$D,$A18,Tabla!$G:$G,"IVENC")</f>
        <v>78.124836043043771</v>
      </c>
      <c r="T18" s="18">
        <f>SUMIFS(Tabla!$F:$F,Tabla!$A:$A,T$6,Tabla!$B:$B,"B001",Tabla!$D:$D,$A18,Tabla!$G:$G,"IVENC")</f>
        <v>82.773747660303698</v>
      </c>
      <c r="U18" s="18">
        <f>SUMIFS(Tabla!$F:$F,Tabla!$A:$A,U$6,Tabla!$B:$B,"B001",Tabla!$D:$D,$A18,Tabla!$G:$G,"IVENC")</f>
        <v>87.637170975350145</v>
      </c>
      <c r="V18" s="18">
        <f>SUMIFS(Tabla!$F:$F,Tabla!$A:$A,V$6,Tabla!$B:$B,"B001",Tabla!$D:$D,$A18,Tabla!$G:$G,"IVENC")</f>
        <v>92.327330538697126</v>
      </c>
      <c r="W18" s="18">
        <f>SUMIFS(Tabla!$F:$F,Tabla!$A:$A,W$6,Tabla!$B:$B,"B001",Tabla!$D:$D,$A18,Tabla!$G:$G,"IVENC")</f>
        <v>94.590303776829629</v>
      </c>
      <c r="X18" s="18">
        <f>SUMIFS(Tabla!$F:$F,Tabla!$A:$A,X$6,Tabla!$B:$B,"B001",Tabla!$D:$D,$A18,Tabla!$G:$G,"IVENC")</f>
        <v>96.929658373766273</v>
      </c>
      <c r="Y18" s="19">
        <f>SUMIFS(Tabla!$F:$F,Tabla!$A:$A,Y$6,Tabla!$B:$B,"B001",Tabla!$D:$D,$A18,Tabla!$G:$G,"IVENC")</f>
        <v>100</v>
      </c>
      <c r="Z18" s="18">
        <f>SUMIFS(Tabla!$F:$F,Tabla!$A:$A,Z$6,Tabla!$B:$B,"B001",Tabla!$D:$D,$A18,Tabla!$G:$G,"IVENC")</f>
        <v>106.74792104091028</v>
      </c>
      <c r="AA18" s="18">
        <f>SUMIFS(Tabla!$F:$F,Tabla!$A:$A,AA$6,Tabla!$B:$B,"B001",Tabla!$D:$D,$A18,Tabla!$G:$G,"IVENC")</f>
        <v>89.490082328034447</v>
      </c>
      <c r="AB18" s="19">
        <f>SUMIFS(Tabla!$F:$F,Tabla!$A:$A,AB$6,Tabla!$B:$B,"B001",Tabla!$D:$D,$A18,Tabla!$G:$G,"IVENC")</f>
        <v>105.15414827957346</v>
      </c>
      <c r="AC18" s="19">
        <f>SUMIFS(Tabla!$F:$F,Tabla!$A:$A,AC$6,Tabla!$B:$B,"B001",Tabla!$D:$D,$A18,Tabla!$G:$G,"IVENC")</f>
        <v>117.66644152648405</v>
      </c>
      <c r="AD18" s="19">
        <f>SUMIFS(Tabla!$F:$F,Tabla!$A:$A,AD$6,Tabla!$B:$B,"B001",Tabla!$D:$D,$A18,Tabla!$G:$G,"IVENC")</f>
        <v>124.5918029631037</v>
      </c>
      <c r="AE18" s="19">
        <f>SUMIFS(Tabla!$F:$F,Tabla!$A:$A,AE$6,Tabla!$B:$B,"B001",Tabla!$D:$D,$A18,Tabla!$G:$G,"IVENC")</f>
        <v>130.96255623658479</v>
      </c>
    </row>
    <row r="19" spans="1:31" s="8" customFormat="1" ht="34.700000000000003" customHeight="1" x14ac:dyDescent="0.2">
      <c r="A19" s="10" t="s">
        <v>30</v>
      </c>
      <c r="B19" s="17" t="s">
        <v>31</v>
      </c>
      <c r="C19" s="18">
        <f>SUMIFS(Tabla!$F:$F,Tabla!$A:$A,C$6,Tabla!$B:$B,"B001",Tabla!$D:$D,$A19,Tabla!$G:$G,"IVENC")</f>
        <v>48.309310536367768</v>
      </c>
      <c r="D19" s="18">
        <f>SUMIFS(Tabla!$F:$F,Tabla!$A:$A,D$6,Tabla!$B:$B,"B001",Tabla!$D:$D,$A19,Tabla!$G:$G,"IVENC")</f>
        <v>43.727580906137334</v>
      </c>
      <c r="E19" s="18">
        <f>SUMIFS(Tabla!$F:$F,Tabla!$A:$A,E$6,Tabla!$B:$B,"B001",Tabla!$D:$D,$A19,Tabla!$G:$G,"IVENC")</f>
        <v>49.055038761242308</v>
      </c>
      <c r="F19" s="18">
        <f>SUMIFS(Tabla!$F:$F,Tabla!$A:$A,F$6,Tabla!$B:$B,"B001",Tabla!$D:$D,$A19,Tabla!$G:$G,"IVENC")</f>
        <v>46.715430098725996</v>
      </c>
      <c r="G19" s="18">
        <f>SUMIFS(Tabla!$F:$F,Tabla!$A:$A,G$6,Tabla!$B:$B,"B001",Tabla!$D:$D,$A19,Tabla!$G:$G,"IVENC")</f>
        <v>48.965690303246454</v>
      </c>
      <c r="H19" s="18">
        <f>SUMIFS(Tabla!$F:$F,Tabla!$A:$A,H$6,Tabla!$B:$B,"B001",Tabla!$D:$D,$A19,Tabla!$G:$G,"IVENC")</f>
        <v>48.30602097587191</v>
      </c>
      <c r="I19" s="18">
        <f>SUMIFS(Tabla!$F:$F,Tabla!$A:$A,I$6,Tabla!$B:$B,"B001",Tabla!$D:$D,$A19,Tabla!$G:$G,"IVENC")</f>
        <v>48.848116437721878</v>
      </c>
      <c r="J19" s="18">
        <f>SUMIFS(Tabla!$F:$F,Tabla!$A:$A,J$6,Tabla!$B:$B,"B001",Tabla!$D:$D,$A19,Tabla!$G:$G,"IVENC")</f>
        <v>44.440997472808156</v>
      </c>
      <c r="K19" s="18">
        <f>SUMIFS(Tabla!$F:$F,Tabla!$A:$A,K$6,Tabla!$B:$B,"B001",Tabla!$D:$D,$A19,Tabla!$G:$G,"IVENC")</f>
        <v>49.566441860546185</v>
      </c>
      <c r="L19" s="18">
        <f>SUMIFS(Tabla!$F:$F,Tabla!$A:$A,L$6,Tabla!$B:$B,"B001",Tabla!$D:$D,$A19,Tabla!$G:$G,"IVENC")</f>
        <v>47.995236981488098</v>
      </c>
      <c r="M19" s="18">
        <f>SUMIFS(Tabla!$F:$F,Tabla!$A:$A,M$6,Tabla!$B:$B,"B001",Tabla!$D:$D,$A19,Tabla!$G:$G,"IVENC")</f>
        <v>50.895883901312459</v>
      </c>
      <c r="N19" s="18">
        <f>SUMIFS(Tabla!$F:$F,Tabla!$A:$A,N$6,Tabla!$B:$B,"B001",Tabla!$D:$D,$A19,Tabla!$G:$G,"IVENC")</f>
        <v>55.12231796767616</v>
      </c>
      <c r="O19" s="18">
        <f>SUMIFS(Tabla!$F:$F,Tabla!$A:$A,O$6,Tabla!$B:$B,"B001",Tabla!$D:$D,$A19,Tabla!$G:$G,"IVENC")</f>
        <v>57.48212296886512</v>
      </c>
      <c r="P19" s="18">
        <f>SUMIFS(Tabla!$F:$F,Tabla!$A:$A,P$6,Tabla!$B:$B,"B001",Tabla!$D:$D,$A19,Tabla!$G:$G,"IVENC")</f>
        <v>59.333108687981749</v>
      </c>
      <c r="Q19" s="18">
        <f>SUMIFS(Tabla!$F:$F,Tabla!$A:$A,Q$6,Tabla!$B:$B,"B001",Tabla!$D:$D,$A19,Tabla!$G:$G,"IVENC")</f>
        <v>59.915114366309467</v>
      </c>
      <c r="R19" s="18">
        <f>SUMIFS(Tabla!$F:$F,Tabla!$A:$A,R$6,Tabla!$B:$B,"B001",Tabla!$D:$D,$A19,Tabla!$G:$G,"IVENC")</f>
        <v>62.543795986352841</v>
      </c>
      <c r="S19" s="18">
        <f>SUMIFS(Tabla!$F:$F,Tabla!$A:$A,S$6,Tabla!$B:$B,"B001",Tabla!$D:$D,$A19,Tabla!$G:$G,"IVENC")</f>
        <v>64.462278787732458</v>
      </c>
      <c r="T19" s="18">
        <f>SUMIFS(Tabla!$F:$F,Tabla!$A:$A,T$6,Tabla!$B:$B,"B001",Tabla!$D:$D,$A19,Tabla!$G:$G,"IVENC")</f>
        <v>63.677647556436014</v>
      </c>
      <c r="U19" s="18">
        <f>SUMIFS(Tabla!$F:$F,Tabla!$A:$A,U$6,Tabla!$B:$B,"B001",Tabla!$D:$D,$A19,Tabla!$G:$G,"IVENC")</f>
        <v>68.250112338846904</v>
      </c>
      <c r="V19" s="18">
        <f>SUMIFS(Tabla!$F:$F,Tabla!$A:$A,V$6,Tabla!$B:$B,"B001",Tabla!$D:$D,$A19,Tabla!$G:$G,"IVENC")</f>
        <v>72.532818140648999</v>
      </c>
      <c r="W19" s="18">
        <f>SUMIFS(Tabla!$F:$F,Tabla!$A:$A,W$6,Tabla!$B:$B,"B001",Tabla!$D:$D,$A19,Tabla!$G:$G,"IVENC")</f>
        <v>82.652990829848505</v>
      </c>
      <c r="X19" s="18">
        <f>SUMIFS(Tabla!$F:$F,Tabla!$A:$A,X$6,Tabla!$B:$B,"B001",Tabla!$D:$D,$A19,Tabla!$G:$G,"IVENC")</f>
        <v>92.58079115283968</v>
      </c>
      <c r="Y19" s="19">
        <f>SUMIFS(Tabla!$F:$F,Tabla!$A:$A,Y$6,Tabla!$B:$B,"B001",Tabla!$D:$D,$A19,Tabla!$G:$G,"IVENC")</f>
        <v>100</v>
      </c>
      <c r="Z19" s="18">
        <f>SUMIFS(Tabla!$F:$F,Tabla!$A:$A,Z$6,Tabla!$B:$B,"B001",Tabla!$D:$D,$A19,Tabla!$G:$G,"IVENC")</f>
        <v>106.52701482770057</v>
      </c>
      <c r="AA19" s="18">
        <f>SUMIFS(Tabla!$F:$F,Tabla!$A:$A,AA$6,Tabla!$B:$B,"B001",Tabla!$D:$D,$A19,Tabla!$G:$G,"IVENC")</f>
        <v>123.19073932346829</v>
      </c>
      <c r="AB19" s="19">
        <f>SUMIFS(Tabla!$F:$F,Tabla!$A:$A,AB$6,Tabla!$B:$B,"B001",Tabla!$D:$D,$A19,Tabla!$G:$G,"IVENC")</f>
        <v>132.57412387021367</v>
      </c>
      <c r="AC19" s="19">
        <f>SUMIFS(Tabla!$F:$F,Tabla!$A:$A,AC$6,Tabla!$B:$B,"B001",Tabla!$D:$D,$A19,Tabla!$G:$G,"IVENC")</f>
        <v>134.50570215061526</v>
      </c>
      <c r="AD19" s="19">
        <f>SUMIFS(Tabla!$F:$F,Tabla!$A:$A,AD$6,Tabla!$B:$B,"B001",Tabla!$D:$D,$A19,Tabla!$G:$G,"IVENC")</f>
        <v>139.8154646873231</v>
      </c>
      <c r="AE19" s="19">
        <f>SUMIFS(Tabla!$F:$F,Tabla!$A:$A,AE$6,Tabla!$B:$B,"B001",Tabla!$D:$D,$A19,Tabla!$G:$G,"IVENC")</f>
        <v>143.13232016804093</v>
      </c>
    </row>
    <row r="20" spans="1:31" s="8" customFormat="1" ht="24.75" customHeight="1" x14ac:dyDescent="0.2">
      <c r="A20" s="16" t="s">
        <v>26</v>
      </c>
      <c r="B20" s="17" t="s">
        <v>27</v>
      </c>
      <c r="C20" s="18">
        <f>SUMIFS(Tabla!$F:$F,Tabla!$A:$A,C$6,Tabla!$B:$B,"B001",Tabla!$D:$D,$A20,Tabla!$G:$G,"IVENC")</f>
        <v>36.17985683994663</v>
      </c>
      <c r="D20" s="18">
        <f>SUMIFS(Tabla!$F:$F,Tabla!$A:$A,D$6,Tabla!$B:$B,"B001",Tabla!$D:$D,$A20,Tabla!$G:$G,"IVENC")</f>
        <v>38.753280535078765</v>
      </c>
      <c r="E20" s="18">
        <f>SUMIFS(Tabla!$F:$F,Tabla!$A:$A,E$6,Tabla!$B:$B,"B001",Tabla!$D:$D,$A20,Tabla!$G:$G,"IVENC")</f>
        <v>36.667517819800253</v>
      </c>
      <c r="F20" s="18">
        <f>SUMIFS(Tabla!$F:$F,Tabla!$A:$A,F$6,Tabla!$B:$B,"B001",Tabla!$D:$D,$A20,Tabla!$G:$G,"IVENC")</f>
        <v>39.855151840570294</v>
      </c>
      <c r="G20" s="18">
        <f>SUMIFS(Tabla!$F:$F,Tabla!$A:$A,G$6,Tabla!$B:$B,"B001",Tabla!$D:$D,$A20,Tabla!$G:$G,"IVENC")</f>
        <v>40.736281332970449</v>
      </c>
      <c r="H20" s="18">
        <f>SUMIFS(Tabla!$F:$F,Tabla!$A:$A,H$6,Tabla!$B:$B,"B001",Tabla!$D:$D,$A20,Tabla!$G:$G,"IVENC")</f>
        <v>43.982720882274535</v>
      </c>
      <c r="I20" s="18">
        <f>SUMIFS(Tabla!$F:$F,Tabla!$A:$A,I$6,Tabla!$B:$B,"B001",Tabla!$D:$D,$A20,Tabla!$G:$G,"IVENC")</f>
        <v>45.333452736071905</v>
      </c>
      <c r="J20" s="18">
        <f>SUMIFS(Tabla!$F:$F,Tabla!$A:$A,J$6,Tabla!$B:$B,"B001",Tabla!$D:$D,$A20,Tabla!$G:$G,"IVENC")</f>
        <v>49.152360543159645</v>
      </c>
      <c r="K20" s="18">
        <f>SUMIFS(Tabla!$F:$F,Tabla!$A:$A,K$6,Tabla!$B:$B,"B001",Tabla!$D:$D,$A20,Tabla!$G:$G,"IVENC")</f>
        <v>48.480412399268744</v>
      </c>
      <c r="L20" s="18">
        <f>SUMIFS(Tabla!$F:$F,Tabla!$A:$A,L$6,Tabla!$B:$B,"B001",Tabla!$D:$D,$A20,Tabla!$G:$G,"IVENC")</f>
        <v>48.817573625988572</v>
      </c>
      <c r="M20" s="18">
        <f>SUMIFS(Tabla!$F:$F,Tabla!$A:$A,M$6,Tabla!$B:$B,"B001",Tabla!$D:$D,$A20,Tabla!$G:$G,"IVENC")</f>
        <v>50.072591886458653</v>
      </c>
      <c r="N20" s="18">
        <f>SUMIFS(Tabla!$F:$F,Tabla!$A:$A,N$6,Tabla!$B:$B,"B001",Tabla!$D:$D,$A20,Tabla!$G:$G,"IVENC")</f>
        <v>52.909356550450454</v>
      </c>
      <c r="O20" s="18">
        <f>SUMIFS(Tabla!$F:$F,Tabla!$A:$A,O$6,Tabla!$B:$B,"B001",Tabla!$D:$D,$A20,Tabla!$G:$G,"IVENC")</f>
        <v>56.444319804401694</v>
      </c>
      <c r="P20" s="18">
        <f>SUMIFS(Tabla!$F:$F,Tabla!$A:$A,P$6,Tabla!$B:$B,"B001",Tabla!$D:$D,$A20,Tabla!$G:$G,"IVENC")</f>
        <v>59.741697618051589</v>
      </c>
      <c r="Q20" s="18">
        <f>SUMIFS(Tabla!$F:$F,Tabla!$A:$A,Q$6,Tabla!$B:$B,"B001",Tabla!$D:$D,$A20,Tabla!$G:$G,"IVENC")</f>
        <v>62.71868168835762</v>
      </c>
      <c r="R20" s="18">
        <f>SUMIFS(Tabla!$F:$F,Tabla!$A:$A,R$6,Tabla!$B:$B,"B001",Tabla!$D:$D,$A20,Tabla!$G:$G,"IVENC")</f>
        <v>64.866047893160939</v>
      </c>
      <c r="S20" s="18">
        <f>SUMIFS(Tabla!$F:$F,Tabla!$A:$A,S$6,Tabla!$B:$B,"B001",Tabla!$D:$D,$A20,Tabla!$G:$G,"IVENC")</f>
        <v>68.656617798688615</v>
      </c>
      <c r="T20" s="18">
        <f>SUMIFS(Tabla!$F:$F,Tabla!$A:$A,T$6,Tabla!$B:$B,"B001",Tabla!$D:$D,$A20,Tabla!$G:$G,"IVENC")</f>
        <v>69.198853451090415</v>
      </c>
      <c r="U20" s="18">
        <f>SUMIFS(Tabla!$F:$F,Tabla!$A:$A,U$6,Tabla!$B:$B,"B001",Tabla!$D:$D,$A20,Tabla!$G:$G,"IVENC")</f>
        <v>74.265285480419138</v>
      </c>
      <c r="V20" s="18">
        <f>SUMIFS(Tabla!$F:$F,Tabla!$A:$A,V$6,Tabla!$B:$B,"B001",Tabla!$D:$D,$A20,Tabla!$G:$G,"IVENC")</f>
        <v>77.282795332739354</v>
      </c>
      <c r="W20" s="18">
        <f>SUMIFS(Tabla!$F:$F,Tabla!$A:$A,W$6,Tabla!$B:$B,"B001",Tabla!$D:$D,$A20,Tabla!$G:$G,"IVENC")</f>
        <v>83.175657138532614</v>
      </c>
      <c r="X20" s="18">
        <f>SUMIFS(Tabla!$F:$F,Tabla!$A:$A,X$6,Tabla!$B:$B,"B001",Tabla!$D:$D,$A20,Tabla!$G:$G,"IVENC")</f>
        <v>88.007219886609448</v>
      </c>
      <c r="Y20" s="19">
        <f>SUMIFS(Tabla!$F:$F,Tabla!$A:$A,Y$6,Tabla!$B:$B,"B001",Tabla!$D:$D,$A20,Tabla!$G:$G,"IVENC")</f>
        <v>100</v>
      </c>
      <c r="Z20" s="18">
        <f>SUMIFS(Tabla!$F:$F,Tabla!$A:$A,Z$6,Tabla!$B:$B,"B001",Tabla!$D:$D,$A20,Tabla!$G:$G,"IVENC")</f>
        <v>104.87814337964491</v>
      </c>
      <c r="AA20" s="18">
        <f>SUMIFS(Tabla!$F:$F,Tabla!$A:$A,AA$6,Tabla!$B:$B,"B001",Tabla!$D:$D,$A20,Tabla!$G:$G,"IVENC")</f>
        <v>99.547416252290432</v>
      </c>
      <c r="AB20" s="19">
        <f>SUMIFS(Tabla!$F:$F,Tabla!$A:$A,AB$6,Tabla!$B:$B,"B001",Tabla!$D:$D,$A20,Tabla!$G:$G,"IVENC")</f>
        <v>101.42049276153313</v>
      </c>
      <c r="AC20" s="19">
        <f>SUMIFS(Tabla!$F:$F,Tabla!$A:$A,AC$6,Tabla!$B:$B,"B001",Tabla!$D:$D,$A20,Tabla!$G:$G,"IVENC")</f>
        <v>106.57592741094226</v>
      </c>
      <c r="AD20" s="19">
        <f>SUMIFS(Tabla!$F:$F,Tabla!$A:$A,AD$6,Tabla!$B:$B,"B001",Tabla!$D:$D,$A20,Tabla!$G:$G,"IVENC")</f>
        <v>111.25775352915073</v>
      </c>
      <c r="AE20" s="19">
        <f>SUMIFS(Tabla!$F:$F,Tabla!$A:$A,AE$6,Tabla!$B:$B,"B001",Tabla!$D:$D,$A20,Tabla!$G:$G,"IVENC")</f>
        <v>117.62223539978882</v>
      </c>
    </row>
    <row r="21" spans="1:31" s="8" customFormat="1" ht="24.75" customHeight="1" x14ac:dyDescent="0.2">
      <c r="A21" s="16" t="s">
        <v>28</v>
      </c>
      <c r="B21" s="17" t="s">
        <v>29</v>
      </c>
      <c r="C21" s="18">
        <f>SUMIFS(Tabla!$F:$F,Tabla!$A:$A,C$6,Tabla!$B:$B,"B001",Tabla!$D:$D,$A21,Tabla!$G:$G,"IVENC")</f>
        <v>38.358423519761644</v>
      </c>
      <c r="D21" s="18">
        <f>SUMIFS(Tabla!$F:$F,Tabla!$A:$A,D$6,Tabla!$B:$B,"B001",Tabla!$D:$D,$A21,Tabla!$G:$G,"IVENC")</f>
        <v>43.984994078007858</v>
      </c>
      <c r="E21" s="18">
        <f>SUMIFS(Tabla!$F:$F,Tabla!$A:$A,E$6,Tabla!$B:$B,"B001",Tabla!$D:$D,$A21,Tabla!$G:$G,"IVENC")</f>
        <v>44.67614694499607</v>
      </c>
      <c r="F21" s="18">
        <f>SUMIFS(Tabla!$F:$F,Tabla!$A:$A,F$6,Tabla!$B:$B,"B001",Tabla!$D:$D,$A21,Tabla!$G:$G,"IVENC")</f>
        <v>48.846649890759089</v>
      </c>
      <c r="G21" s="18">
        <f>SUMIFS(Tabla!$F:$F,Tabla!$A:$A,G$6,Tabla!$B:$B,"B001",Tabla!$D:$D,$A21,Tabla!$G:$G,"IVENC")</f>
        <v>48.405635080992198</v>
      </c>
      <c r="H21" s="18">
        <f>SUMIFS(Tabla!$F:$F,Tabla!$A:$A,H$6,Tabla!$B:$B,"B001",Tabla!$D:$D,$A21,Tabla!$G:$G,"IVENC")</f>
        <v>52.308084316645648</v>
      </c>
      <c r="I21" s="18">
        <f>SUMIFS(Tabla!$F:$F,Tabla!$A:$A,I$6,Tabla!$B:$B,"B001",Tabla!$D:$D,$A21,Tabla!$G:$G,"IVENC")</f>
        <v>58.451245368283935</v>
      </c>
      <c r="J21" s="18">
        <f>SUMIFS(Tabla!$F:$F,Tabla!$A:$A,J$6,Tabla!$B:$B,"B001",Tabla!$D:$D,$A21,Tabla!$G:$G,"IVENC")</f>
        <v>65.019260598463575</v>
      </c>
      <c r="K21" s="18">
        <f>SUMIFS(Tabla!$F:$F,Tabla!$A:$A,K$6,Tabla!$B:$B,"B001",Tabla!$D:$D,$A21,Tabla!$G:$G,"IVENC")</f>
        <v>65.562736046729711</v>
      </c>
      <c r="L21" s="18">
        <f>SUMIFS(Tabla!$F:$F,Tabla!$A:$A,L$6,Tabla!$B:$B,"B001",Tabla!$D:$D,$A21,Tabla!$G:$G,"IVENC")</f>
        <v>69.369286544932294</v>
      </c>
      <c r="M21" s="18">
        <f>SUMIFS(Tabla!$F:$F,Tabla!$A:$A,M$6,Tabla!$B:$B,"B001",Tabla!$D:$D,$A21,Tabla!$G:$G,"IVENC")</f>
        <v>70.089047320074243</v>
      </c>
      <c r="N21" s="18">
        <f>SUMIFS(Tabla!$F:$F,Tabla!$A:$A,N$6,Tabla!$B:$B,"B001",Tabla!$D:$D,$A21,Tabla!$G:$G,"IVENC")</f>
        <v>70.888173055785288</v>
      </c>
      <c r="O21" s="18">
        <f>SUMIFS(Tabla!$F:$F,Tabla!$A:$A,O$6,Tabla!$B:$B,"B001",Tabla!$D:$D,$A21,Tabla!$G:$G,"IVENC")</f>
        <v>73.082999152735354</v>
      </c>
      <c r="P21" s="18">
        <f>SUMIFS(Tabla!$F:$F,Tabla!$A:$A,P$6,Tabla!$B:$B,"B001",Tabla!$D:$D,$A21,Tabla!$G:$G,"IVENC")</f>
        <v>72.688452402991231</v>
      </c>
      <c r="Q21" s="18">
        <f>SUMIFS(Tabla!$F:$F,Tabla!$A:$A,Q$6,Tabla!$B:$B,"B001",Tabla!$D:$D,$A21,Tabla!$G:$G,"IVENC")</f>
        <v>69.768805440792761</v>
      </c>
      <c r="R21" s="18">
        <f>SUMIFS(Tabla!$F:$F,Tabla!$A:$A,R$6,Tabla!$B:$B,"B001",Tabla!$D:$D,$A21,Tabla!$G:$G,"IVENC")</f>
        <v>73.716354330730724</v>
      </c>
      <c r="S21" s="18">
        <f>SUMIFS(Tabla!$F:$F,Tabla!$A:$A,S$6,Tabla!$B:$B,"B001",Tabla!$D:$D,$A21,Tabla!$G:$G,"IVENC")</f>
        <v>75.733512084507439</v>
      </c>
      <c r="T21" s="18">
        <f>SUMIFS(Tabla!$F:$F,Tabla!$A:$A,T$6,Tabla!$B:$B,"B001",Tabla!$D:$D,$A21,Tabla!$G:$G,"IVENC")</f>
        <v>81.788366507164739</v>
      </c>
      <c r="U21" s="18">
        <f>SUMIFS(Tabla!$F:$F,Tabla!$A:$A,U$6,Tabla!$B:$B,"B001",Tabla!$D:$D,$A21,Tabla!$G:$G,"IVENC")</f>
        <v>80.397225099152749</v>
      </c>
      <c r="V21" s="18">
        <f>SUMIFS(Tabla!$F:$F,Tabla!$A:$A,V$6,Tabla!$B:$B,"B001",Tabla!$D:$D,$A21,Tabla!$G:$G,"IVENC")</f>
        <v>86.853552647007163</v>
      </c>
      <c r="W21" s="18">
        <f>SUMIFS(Tabla!$F:$F,Tabla!$A:$A,W$6,Tabla!$B:$B,"B001",Tabla!$D:$D,$A21,Tabla!$G:$G,"IVENC")</f>
        <v>91.47923558426379</v>
      </c>
      <c r="X21" s="18">
        <f>SUMIFS(Tabla!$F:$F,Tabla!$A:$A,X$6,Tabla!$B:$B,"B001",Tabla!$D:$D,$A21,Tabla!$G:$G,"IVENC")</f>
        <v>93.889907177763661</v>
      </c>
      <c r="Y21" s="19">
        <f>SUMIFS(Tabla!$F:$F,Tabla!$A:$A,Y$6,Tabla!$B:$B,"B001",Tabla!$D:$D,$A21,Tabla!$G:$G,"IVENC")</f>
        <v>100</v>
      </c>
      <c r="Z21" s="18">
        <f>SUMIFS(Tabla!$F:$F,Tabla!$A:$A,Z$6,Tabla!$B:$B,"B001",Tabla!$D:$D,$A21,Tabla!$G:$G,"IVENC")</f>
        <v>102.47268678536446</v>
      </c>
      <c r="AA21" s="18">
        <f>SUMIFS(Tabla!$F:$F,Tabla!$A:$A,AA$6,Tabla!$B:$B,"B001",Tabla!$D:$D,$A21,Tabla!$G:$G,"IVENC")</f>
        <v>118.31242569332868</v>
      </c>
      <c r="AB21" s="19">
        <f>SUMIFS(Tabla!$F:$F,Tabla!$A:$A,AB$6,Tabla!$B:$B,"B001",Tabla!$D:$D,$A21,Tabla!$G:$G,"IVENC")</f>
        <v>124.48734686887364</v>
      </c>
      <c r="AC21" s="19">
        <f>SUMIFS(Tabla!$F:$F,Tabla!$A:$A,AC$6,Tabla!$B:$B,"B001",Tabla!$D:$D,$A21,Tabla!$G:$G,"IVENC")</f>
        <v>127.92230119503884</v>
      </c>
      <c r="AD21" s="19">
        <f>SUMIFS(Tabla!$F:$F,Tabla!$A:$A,AD$6,Tabla!$B:$B,"B001",Tabla!$D:$D,$A21,Tabla!$G:$G,"IVENC")</f>
        <v>129.35671273349612</v>
      </c>
      <c r="AE21" s="19">
        <f>SUMIFS(Tabla!$F:$F,Tabla!$A:$A,AE$6,Tabla!$B:$B,"B001",Tabla!$D:$D,$A21,Tabla!$G:$G,"IVENC")</f>
        <v>131.84052542138087</v>
      </c>
    </row>
    <row r="22" spans="1:31" s="8" customFormat="1" ht="34.700000000000003" customHeight="1" x14ac:dyDescent="0.2">
      <c r="A22" s="10" t="s">
        <v>70</v>
      </c>
      <c r="B22" s="17" t="s">
        <v>34</v>
      </c>
      <c r="C22" s="18">
        <f>SUMIFS(Tabla!$F:$F,Tabla!$A:$A,C$6,Tabla!$B:$B,"B001",Tabla!$D:$D,$A22,Tabla!$G:$G,"IVENC")</f>
        <v>36.878414024716506</v>
      </c>
      <c r="D22" s="18">
        <f>SUMIFS(Tabla!$F:$F,Tabla!$A:$A,D$6,Tabla!$B:$B,"B001",Tabla!$D:$D,$A22,Tabla!$G:$G,"IVENC")</f>
        <v>40.21745287264978</v>
      </c>
      <c r="E22" s="18">
        <f>SUMIFS(Tabla!$F:$F,Tabla!$A:$A,E$6,Tabla!$B:$B,"B001",Tabla!$D:$D,$A22,Tabla!$G:$G,"IVENC")</f>
        <v>43.646345435051522</v>
      </c>
      <c r="F22" s="18">
        <f>SUMIFS(Tabla!$F:$F,Tabla!$A:$A,F$6,Tabla!$B:$B,"B001",Tabla!$D:$D,$A22,Tabla!$G:$G,"IVENC")</f>
        <v>46.818843870411939</v>
      </c>
      <c r="G22" s="18">
        <f>SUMIFS(Tabla!$F:$F,Tabla!$A:$A,G$6,Tabla!$B:$B,"B001",Tabla!$D:$D,$A22,Tabla!$G:$G,"IVENC")</f>
        <v>43.528027698222076</v>
      </c>
      <c r="H22" s="18">
        <f>SUMIFS(Tabla!$F:$F,Tabla!$A:$A,H$6,Tabla!$B:$B,"B001",Tabla!$D:$D,$A22,Tabla!$G:$G,"IVENC")</f>
        <v>45.640934072864731</v>
      </c>
      <c r="I22" s="18">
        <f>SUMIFS(Tabla!$F:$F,Tabla!$A:$A,I$6,Tabla!$B:$B,"B001",Tabla!$D:$D,$A22,Tabla!$G:$G,"IVENC")</f>
        <v>48.377941570435326</v>
      </c>
      <c r="J22" s="18">
        <f>SUMIFS(Tabla!$F:$F,Tabla!$A:$A,J$6,Tabla!$B:$B,"B001",Tabla!$D:$D,$A22,Tabla!$G:$G,"IVENC")</f>
        <v>49.081380569191431</v>
      </c>
      <c r="K22" s="18">
        <f>SUMIFS(Tabla!$F:$F,Tabla!$A:$A,K$6,Tabla!$B:$B,"B001",Tabla!$D:$D,$A22,Tabla!$G:$G,"IVENC")</f>
        <v>51.350431097736326</v>
      </c>
      <c r="L22" s="18">
        <f>SUMIFS(Tabla!$F:$F,Tabla!$A:$A,L$6,Tabla!$B:$B,"B001",Tabla!$D:$D,$A22,Tabla!$G:$G,"IVENC")</f>
        <v>52.902654045140487</v>
      </c>
      <c r="M22" s="18">
        <f>SUMIFS(Tabla!$F:$F,Tabla!$A:$A,M$6,Tabla!$B:$B,"B001",Tabla!$D:$D,$A22,Tabla!$G:$G,"IVENC")</f>
        <v>55.433101891286029</v>
      </c>
      <c r="N22" s="18">
        <f>SUMIFS(Tabla!$F:$F,Tabla!$A:$A,N$6,Tabla!$B:$B,"B001",Tabla!$D:$D,$A22,Tabla!$G:$G,"IVENC")</f>
        <v>62.130776065723268</v>
      </c>
      <c r="O22" s="18">
        <f>SUMIFS(Tabla!$F:$F,Tabla!$A:$A,O$6,Tabla!$B:$B,"B001",Tabla!$D:$D,$A22,Tabla!$G:$G,"IVENC")</f>
        <v>64.638894378334072</v>
      </c>
      <c r="P22" s="18">
        <f>SUMIFS(Tabla!$F:$F,Tabla!$A:$A,P$6,Tabla!$B:$B,"B001",Tabla!$D:$D,$A22,Tabla!$G:$G,"IVENC")</f>
        <v>65.944847885524581</v>
      </c>
      <c r="Q22" s="18">
        <f>SUMIFS(Tabla!$F:$F,Tabla!$A:$A,Q$6,Tabla!$B:$B,"B001",Tabla!$D:$D,$A22,Tabla!$G:$G,"IVENC")</f>
        <v>69.011668601023729</v>
      </c>
      <c r="R22" s="18">
        <f>SUMIFS(Tabla!$F:$F,Tabla!$A:$A,R$6,Tabla!$B:$B,"B001",Tabla!$D:$D,$A22,Tabla!$G:$G,"IVENC")</f>
        <v>74.600847997610273</v>
      </c>
      <c r="S22" s="18">
        <f>SUMIFS(Tabla!$F:$F,Tabla!$A:$A,S$6,Tabla!$B:$B,"B001",Tabla!$D:$D,$A22,Tabla!$G:$G,"IVENC")</f>
        <v>79.344195796955646</v>
      </c>
      <c r="T22" s="18">
        <f>SUMIFS(Tabla!$F:$F,Tabla!$A:$A,T$6,Tabla!$B:$B,"B001",Tabla!$D:$D,$A22,Tabla!$G:$G,"IVENC")</f>
        <v>82.604483138461106</v>
      </c>
      <c r="U22" s="18">
        <f>SUMIFS(Tabla!$F:$F,Tabla!$A:$A,U$6,Tabla!$B:$B,"B001",Tabla!$D:$D,$A22,Tabla!$G:$G,"IVENC")</f>
        <v>87.427190732685801</v>
      </c>
      <c r="V22" s="18">
        <f>SUMIFS(Tabla!$F:$F,Tabla!$A:$A,V$6,Tabla!$B:$B,"B001",Tabla!$D:$D,$A22,Tabla!$G:$G,"IVENC")</f>
        <v>90.456123237465391</v>
      </c>
      <c r="W22" s="18">
        <f>SUMIFS(Tabla!$F:$F,Tabla!$A:$A,W$6,Tabla!$B:$B,"B001",Tabla!$D:$D,$A22,Tabla!$G:$G,"IVENC")</f>
        <v>93.407963195905566</v>
      </c>
      <c r="X22" s="18">
        <f>SUMIFS(Tabla!$F:$F,Tabla!$A:$A,X$6,Tabla!$B:$B,"B001",Tabla!$D:$D,$A22,Tabla!$G:$G,"IVENC")</f>
        <v>96.57574316018524</v>
      </c>
      <c r="Y22" s="19">
        <f>SUMIFS(Tabla!$F:$F,Tabla!$A:$A,Y$6,Tabla!$B:$B,"B001",Tabla!$D:$D,$A22,Tabla!$G:$G,"IVENC")</f>
        <v>100</v>
      </c>
      <c r="Z22" s="18">
        <f>SUMIFS(Tabla!$F:$F,Tabla!$A:$A,Z$6,Tabla!$B:$B,"B001",Tabla!$D:$D,$A22,Tabla!$G:$G,"IVENC")</f>
        <v>102.70316955357679</v>
      </c>
      <c r="AA22" s="18">
        <f>SUMIFS(Tabla!$F:$F,Tabla!$A:$A,AA$6,Tabla!$B:$B,"B001",Tabla!$D:$D,$A22,Tabla!$G:$G,"IVENC")</f>
        <v>65.351850117462106</v>
      </c>
      <c r="AB22" s="19">
        <f>SUMIFS(Tabla!$F:$F,Tabla!$A:$A,AB$6,Tabla!$B:$B,"B001",Tabla!$D:$D,$A22,Tabla!$G:$G,"IVENC")</f>
        <v>76.702885407855931</v>
      </c>
      <c r="AC22" s="19">
        <f>SUMIFS(Tabla!$F:$F,Tabla!$A:$A,AC$6,Tabla!$B:$B,"B001",Tabla!$D:$D,$A22,Tabla!$G:$G,"IVENC")</f>
        <v>92.046117084375652</v>
      </c>
      <c r="AD22" s="19">
        <f>SUMIFS(Tabla!$F:$F,Tabla!$A:$A,AD$6,Tabla!$B:$B,"B001",Tabla!$D:$D,$A22,Tabla!$G:$G,"IVENC")</f>
        <v>99.093154344831703</v>
      </c>
      <c r="AE22" s="19">
        <f>SUMIFS(Tabla!$F:$F,Tabla!$A:$A,AE$6,Tabla!$B:$B,"B001",Tabla!$D:$D,$A22,Tabla!$G:$G,"IVENC")</f>
        <v>106.08663955934261</v>
      </c>
    </row>
    <row r="23" spans="1:31" s="8" customFormat="1" ht="24.75" customHeight="1" x14ac:dyDescent="0.2">
      <c r="A23" s="41"/>
      <c r="B23" s="42" t="s">
        <v>107</v>
      </c>
      <c r="C23" s="39">
        <f>SUMIFS(Tabla!$F:$F,Tabla!$A:$A,C$6,Tabla!$B:$B,"B001_VB",Tabla!$G:$G,"IVENC")</f>
        <v>25.221373017473823</v>
      </c>
      <c r="D23" s="39">
        <f>SUMIFS(Tabla!$F:$F,Tabla!$A:$A,D$6,Tabla!$B:$B,"B001_VB",Tabla!$G:$G,"IVENC")</f>
        <v>27.230904722252589</v>
      </c>
      <c r="E23" s="39">
        <f>SUMIFS(Tabla!$F:$F,Tabla!$A:$A,E$6,Tabla!$B:$B,"B001_VB",Tabla!$G:$G,"IVENC")</f>
        <v>29.369396836948635</v>
      </c>
      <c r="F23" s="39">
        <f>SUMIFS(Tabla!$F:$F,Tabla!$A:$A,F$6,Tabla!$B:$B,"B001_VB",Tabla!$G:$G,"IVENC")</f>
        <v>30.863756723849232</v>
      </c>
      <c r="G23" s="39">
        <f>SUMIFS(Tabla!$F:$F,Tabla!$A:$A,G$6,Tabla!$B:$B,"B001_VB",Tabla!$G:$G,"IVENC")</f>
        <v>32.356058023404863</v>
      </c>
      <c r="H23" s="39">
        <f>SUMIFS(Tabla!$F:$F,Tabla!$A:$A,H$6,Tabla!$B:$B,"B001_VB",Tabla!$G:$G,"IVENC")</f>
        <v>32.600867896262841</v>
      </c>
      <c r="I23" s="39">
        <f>SUMIFS(Tabla!$F:$F,Tabla!$A:$A,I$6,Tabla!$B:$B,"B001_VB",Tabla!$G:$G,"IVENC")</f>
        <v>33.291442588296498</v>
      </c>
      <c r="J23" s="39">
        <f>SUMIFS(Tabla!$F:$F,Tabla!$A:$A,J$6,Tabla!$B:$B,"B001_VB",Tabla!$G:$G,"IVENC")</f>
        <v>35.075780832656847</v>
      </c>
      <c r="K23" s="39">
        <f>SUMIFS(Tabla!$F:$F,Tabla!$A:$A,K$6,Tabla!$B:$B,"B001_VB",Tabla!$G:$G,"IVENC")</f>
        <v>38.005774365581956</v>
      </c>
      <c r="L23" s="39">
        <f>SUMIFS(Tabla!$F:$F,Tabla!$A:$A,L$6,Tabla!$B:$B,"B001_VB",Tabla!$G:$G,"IVENC")</f>
        <v>41.131733939741942</v>
      </c>
      <c r="M23" s="39">
        <f>SUMIFS(Tabla!$F:$F,Tabla!$A:$A,M$6,Tabla!$B:$B,"B001_VB",Tabla!$G:$G,"IVENC")</f>
        <v>45.33313423512682</v>
      </c>
      <c r="N23" s="39">
        <f>SUMIFS(Tabla!$F:$F,Tabla!$A:$A,N$6,Tabla!$B:$B,"B001_VB",Tabla!$G:$G,"IVENC")</f>
        <v>51.254159627118447</v>
      </c>
      <c r="O23" s="39">
        <f>SUMIFS(Tabla!$F:$F,Tabla!$A:$A,O$6,Tabla!$B:$B,"B001_VB",Tabla!$G:$G,"IVENC")</f>
        <v>56.405878336436359</v>
      </c>
      <c r="P23" s="39">
        <f>SUMIFS(Tabla!$F:$F,Tabla!$A:$A,P$6,Tabla!$B:$B,"B001_VB",Tabla!$G:$G,"IVENC")</f>
        <v>57.42694714266446</v>
      </c>
      <c r="Q23" s="39">
        <f>SUMIFS(Tabla!$F:$F,Tabla!$A:$A,Q$6,Tabla!$B:$B,"B001_VB",Tabla!$G:$G,"IVENC")</f>
        <v>60.61754533223214</v>
      </c>
      <c r="R23" s="39">
        <f>SUMIFS(Tabla!$F:$F,Tabla!$A:$A,R$6,Tabla!$B:$B,"B001_VB",Tabla!$G:$G,"IVENC")</f>
        <v>67.920604660950218</v>
      </c>
      <c r="S23" s="39">
        <f>SUMIFS(Tabla!$F:$F,Tabla!$A:$A,S$6,Tabla!$B:$B,"B001_VB",Tabla!$G:$G,"IVENC")</f>
        <v>74.445123548627194</v>
      </c>
      <c r="T23" s="39">
        <f>SUMIFS(Tabla!$F:$F,Tabla!$A:$A,T$6,Tabla!$B:$B,"B001_VB",Tabla!$G:$G,"IVENC")</f>
        <v>78.990491165100082</v>
      </c>
      <c r="U23" s="39">
        <f>SUMIFS(Tabla!$F:$F,Tabla!$A:$A,U$6,Tabla!$B:$B,"B001_VB",Tabla!$G:$G,"IVENC")</f>
        <v>82.573561776377502</v>
      </c>
      <c r="V23" s="39">
        <f>SUMIFS(Tabla!$F:$F,Tabla!$A:$A,V$6,Tabla!$B:$B,"B001_VB",Tabla!$G:$G,"IVENC")</f>
        <v>86.95357547335378</v>
      </c>
      <c r="W23" s="39">
        <f>SUMIFS(Tabla!$F:$F,Tabla!$A:$A,W$6,Tabla!$B:$B,"B001_VB",Tabla!$G:$G,"IVENC")</f>
        <v>90.86623406700555</v>
      </c>
      <c r="X23" s="39">
        <f>SUMIFS(Tabla!$F:$F,Tabla!$A:$A,X$6,Tabla!$B:$B,"B001_VB",Tabla!$G:$G,"IVENC")</f>
        <v>96.128719425537</v>
      </c>
      <c r="Y23" s="40">
        <f>SUMIFS(Tabla!$F:$F,Tabla!$A:$A,Y$6,Tabla!$B:$B,"B001_VB",Tabla!$G:$G,"IVENC")</f>
        <v>100</v>
      </c>
      <c r="Z23" s="39">
        <f>SUMIFS(Tabla!$F:$F,Tabla!$A:$A,Z$6,Tabla!$B:$B,"B001_VB",Tabla!$G:$G,"IVENC")</f>
        <v>103.26785253109574</v>
      </c>
      <c r="AA23" s="39">
        <f>SUMIFS(Tabla!$F:$F,Tabla!$A:$A,AA$6,Tabla!$B:$B,"B001_VB",Tabla!$G:$G,"IVENC")</f>
        <v>85.456912344450387</v>
      </c>
      <c r="AB23" s="40">
        <f>SUMIFS(Tabla!$F:$F,Tabla!$A:$A,AB$6,Tabla!$B:$B,"B001_VB",Tabla!$G:$G,"IVENC")</f>
        <v>99.412068305966841</v>
      </c>
      <c r="AC23" s="40">
        <f>SUMIFS(Tabla!$F:$F,Tabla!$A:$A,AC$6,Tabla!$B:$B,"B001_VB",Tabla!$G:$G,"IVENC")</f>
        <v>110.23223450757382</v>
      </c>
      <c r="AD23" s="40">
        <f>SUMIFS(Tabla!$F:$F,Tabla!$A:$A,AD$6,Tabla!$B:$B,"B001_VB",Tabla!$G:$G,"IVENC")</f>
        <v>118.19250176764533</v>
      </c>
      <c r="AE23" s="40">
        <f>SUMIFS(Tabla!$F:$F,Tabla!$A:$A,AE$6,Tabla!$B:$B,"B001_VB",Tabla!$G:$G,"IVENC")</f>
        <v>121.42094021814118</v>
      </c>
    </row>
    <row r="24" spans="1:31" s="8" customFormat="1" ht="24.75" customHeight="1" x14ac:dyDescent="0.2">
      <c r="A24" s="43" t="s">
        <v>63</v>
      </c>
      <c r="B24" s="42" t="s">
        <v>108</v>
      </c>
      <c r="C24" s="20">
        <f>SUMIFS(Tabla!$F:$F,Tabla!$A:$A,C$6,Tabla!$B:$B,"IMP_NETOS",Tabla!$G:$G,"IVENC")</f>
        <v>23.875182199734844</v>
      </c>
      <c r="D24" s="20">
        <f>SUMIFS(Tabla!$F:$F,Tabla!$A:$A,D$6,Tabla!$B:$B,"IMP_NETOS",Tabla!$G:$G,"IVENC")</f>
        <v>24.256229797446561</v>
      </c>
      <c r="E24" s="20">
        <f>SUMIFS(Tabla!$F:$F,Tabla!$A:$A,E$6,Tabla!$B:$B,"IMP_NETOS",Tabla!$G:$G,"IVENC")</f>
        <v>29.607856291945808</v>
      </c>
      <c r="F24" s="20">
        <f>SUMIFS(Tabla!$F:$F,Tabla!$A:$A,F$6,Tabla!$B:$B,"IMP_NETOS",Tabla!$G:$G,"IVENC")</f>
        <v>31.994297082996944</v>
      </c>
      <c r="G24" s="20">
        <f>SUMIFS(Tabla!$F:$F,Tabla!$A:$A,G$6,Tabla!$B:$B,"IMP_NETOS",Tabla!$G:$G,"IVENC")</f>
        <v>28.856689872243209</v>
      </c>
      <c r="H24" s="20">
        <f>SUMIFS(Tabla!$F:$F,Tabla!$A:$A,H$6,Tabla!$B:$B,"IMP_NETOS",Tabla!$G:$G,"IVENC")</f>
        <v>30.538712234735861</v>
      </c>
      <c r="I24" s="20">
        <f>SUMIFS(Tabla!$F:$F,Tabla!$A:$A,I$6,Tabla!$B:$B,"IMP_NETOS",Tabla!$G:$G,"IVENC")</f>
        <v>34.272160816015528</v>
      </c>
      <c r="J24" s="20">
        <f>SUMIFS(Tabla!$F:$F,Tabla!$A:$A,J$6,Tabla!$B:$B,"IMP_NETOS",Tabla!$G:$G,"IVENC")</f>
        <v>34.000466859614534</v>
      </c>
      <c r="K24" s="20">
        <f>SUMIFS(Tabla!$F:$F,Tabla!$A:$A,K$6,Tabla!$B:$B,"IMP_NETOS",Tabla!$G:$G,"IVENC")</f>
        <v>35.454515761280298</v>
      </c>
      <c r="L24" s="20">
        <f>SUMIFS(Tabla!$F:$F,Tabla!$A:$A,L$6,Tabla!$B:$B,"IMP_NETOS",Tabla!$G:$G,"IVENC")</f>
        <v>38.809324256976971</v>
      </c>
      <c r="M24" s="20">
        <f>SUMIFS(Tabla!$F:$F,Tabla!$A:$A,M$6,Tabla!$B:$B,"IMP_NETOS",Tabla!$G:$G,"IVENC")</f>
        <v>39.563397949909636</v>
      </c>
      <c r="N24" s="20">
        <f>SUMIFS(Tabla!$F:$F,Tabla!$A:$A,N$6,Tabla!$B:$B,"IMP_NETOS",Tabla!$G:$G,"IVENC")</f>
        <v>45.716557206281571</v>
      </c>
      <c r="O24" s="20">
        <f>SUMIFS(Tabla!$F:$F,Tabla!$A:$A,O$6,Tabla!$B:$B,"IMP_NETOS",Tabla!$G:$G,"IVENC")</f>
        <v>52.029453141762374</v>
      </c>
      <c r="P24" s="20">
        <f>SUMIFS(Tabla!$F:$F,Tabla!$A:$A,P$6,Tabla!$B:$B,"IMP_NETOS",Tabla!$G:$G,"IVENC")</f>
        <v>50.267459649464449</v>
      </c>
      <c r="Q24" s="20">
        <f>SUMIFS(Tabla!$F:$F,Tabla!$A:$A,Q$6,Tabla!$B:$B,"IMP_NETOS",Tabla!$G:$G,"IVENC")</f>
        <v>59.704483827606822</v>
      </c>
      <c r="R24" s="20">
        <f>SUMIFS(Tabla!$F:$F,Tabla!$A:$A,R$6,Tabla!$B:$B,"IMP_NETOS",Tabla!$G:$G,"IVENC")</f>
        <v>64.922168404644253</v>
      </c>
      <c r="S24" s="20">
        <f>SUMIFS(Tabla!$F:$F,Tabla!$A:$A,S$6,Tabla!$B:$B,"IMP_NETOS",Tabla!$G:$G,"IVENC")</f>
        <v>71.480942221922106</v>
      </c>
      <c r="T24" s="20">
        <f>SUMIFS(Tabla!$F:$F,Tabla!$A:$A,T$6,Tabla!$B:$B,"IMP_NETOS",Tabla!$G:$G,"IVENC")</f>
        <v>79.720980055088461</v>
      </c>
      <c r="U24" s="20">
        <f>SUMIFS(Tabla!$F:$F,Tabla!$A:$A,U$6,Tabla!$B:$B,"IMP_NETOS",Tabla!$G:$G,"IVENC")</f>
        <v>85.209630747836513</v>
      </c>
      <c r="V24" s="20">
        <f>SUMIFS(Tabla!$F:$F,Tabla!$A:$A,V$6,Tabla!$B:$B,"IMP_NETOS",Tabla!$G:$G,"IVENC")</f>
        <v>88.917228274384556</v>
      </c>
      <c r="W24" s="20">
        <f>SUMIFS(Tabla!$F:$F,Tabla!$A:$A,W$6,Tabla!$B:$B,"IMP_NETOS",Tabla!$G:$G,"IVENC")</f>
        <v>94.60047481151706</v>
      </c>
      <c r="X24" s="20">
        <f>SUMIFS(Tabla!$F:$F,Tabla!$A:$A,X$6,Tabla!$B:$B,"IMP_NETOS",Tabla!$G:$G,"IVENC")</f>
        <v>98.95205291471342</v>
      </c>
      <c r="Y24" s="38">
        <f>SUMIFS(Tabla!$F:$F,Tabla!$A:$A,Y$6,Tabla!$B:$B,"IMP_NETOS",Tabla!$G:$G,"IVENC")</f>
        <v>100</v>
      </c>
      <c r="Z24" s="20">
        <f>SUMIFS(Tabla!$F:$F,Tabla!$A:$A,Z$6,Tabla!$B:$B,"IMP_NETOS",Tabla!$G:$G,"IVENC")</f>
        <v>98.443467571486892</v>
      </c>
      <c r="AA24" s="20">
        <f>SUMIFS(Tabla!$F:$F,Tabla!$A:$A,AA$6,Tabla!$B:$B,"IMP_NETOS",Tabla!$G:$G,"IVENC")</f>
        <v>63.37353793392343</v>
      </c>
      <c r="AB24" s="38">
        <f>SUMIFS(Tabla!$F:$F,Tabla!$A:$A,AB$6,Tabla!$B:$B,"IMP_NETOS",Tabla!$G:$G,"IVENC")</f>
        <v>77.206190082508868</v>
      </c>
      <c r="AC24" s="38">
        <f>SUMIFS(Tabla!$F:$F,Tabla!$A:$A,AC$6,Tabla!$B:$B,"IMP_NETOS",Tabla!$G:$G,"IVENC")</f>
        <v>90.062446879106417</v>
      </c>
      <c r="AD24" s="38">
        <f>SUMIFS(Tabla!$F:$F,Tabla!$A:$A,AD$6,Tabla!$B:$B,"IMP_NETOS",Tabla!$G:$G,"IVENC")</f>
        <v>94.819882910573938</v>
      </c>
      <c r="AE24" s="38">
        <f>SUMIFS(Tabla!$F:$F,Tabla!$A:$A,AE$6,Tabla!$B:$B,"IMP_NETOS",Tabla!$G:$G,"IVENC")</f>
        <v>98.009938820472414</v>
      </c>
    </row>
    <row r="25" spans="1:31" s="8" customFormat="1" ht="24.75" customHeight="1" x14ac:dyDescent="0.2">
      <c r="A25" s="36"/>
      <c r="B25" s="37" t="s">
        <v>39</v>
      </c>
      <c r="C25" s="39">
        <f>SUMIFS(Tabla!$F:$F,Tabla!$A:$A,C$6,Tabla!$B:$B,"B001_T",Tabla!$G:$G,"IVENC")</f>
        <v>25.162469412213191</v>
      </c>
      <c r="D25" s="39">
        <f>SUMIFS(Tabla!$F:$F,Tabla!$A:$A,D$6,Tabla!$B:$B,"B001_T",Tabla!$G:$G,"IVENC")</f>
        <v>27.102254258506488</v>
      </c>
      <c r="E25" s="39">
        <f>SUMIFS(Tabla!$F:$F,Tabla!$A:$A,E$6,Tabla!$B:$B,"B001_T",Tabla!$G:$G,"IVENC")</f>
        <v>29.375448254693016</v>
      </c>
      <c r="F25" s="39">
        <f>SUMIFS(Tabla!$F:$F,Tabla!$A:$A,F$6,Tabla!$B:$B,"B001_T",Tabla!$G:$G,"IVENC")</f>
        <v>30.906392596534101</v>
      </c>
      <c r="G25" s="39">
        <f>SUMIFS(Tabla!$F:$F,Tabla!$A:$A,G$6,Tabla!$B:$B,"B001_T",Tabla!$G:$G,"IVENC")</f>
        <v>32.207244433717705</v>
      </c>
      <c r="H25" s="39">
        <f>SUMIFS(Tabla!$F:$F,Tabla!$A:$A,H$6,Tabla!$B:$B,"B001_T",Tabla!$G:$G,"IVENC")</f>
        <v>32.513183585134222</v>
      </c>
      <c r="I25" s="39">
        <f>SUMIFS(Tabla!$F:$F,Tabla!$A:$A,I$6,Tabla!$B:$B,"B001_T",Tabla!$G:$G,"IVENC")</f>
        <v>33.328888669415321</v>
      </c>
      <c r="J25" s="39">
        <f>SUMIFS(Tabla!$F:$F,Tabla!$A:$A,J$6,Tabla!$B:$B,"B001_T",Tabla!$G:$G,"IVENC")</f>
        <v>35.027615509872973</v>
      </c>
      <c r="K25" s="39">
        <f>SUMIFS(Tabla!$F:$F,Tabla!$A:$A,K$6,Tabla!$B:$B,"B001_T",Tabla!$G:$G,"IVENC")</f>
        <v>37.891351986720494</v>
      </c>
      <c r="L25" s="39">
        <f>SUMIFS(Tabla!$F:$F,Tabla!$A:$A,L$6,Tabla!$B:$B,"B001_T",Tabla!$G:$G,"IVENC")</f>
        <v>41.027309703194931</v>
      </c>
      <c r="M25" s="39">
        <f>SUMIFS(Tabla!$F:$F,Tabla!$A:$A,M$6,Tabla!$B:$B,"B001_T",Tabla!$G:$G,"IVENC")</f>
        <v>45.071469569011072</v>
      </c>
      <c r="N25" s="39">
        <f>SUMIFS(Tabla!$F:$F,Tabla!$A:$A,N$6,Tabla!$B:$B,"B001_T",Tabla!$G:$G,"IVENC")</f>
        <v>50.9997493992229</v>
      </c>
      <c r="O25" s="39">
        <f>SUMIFS(Tabla!$F:$F,Tabla!$A:$A,O$6,Tabla!$B:$B,"B001_T",Tabla!$G:$G,"IVENC")</f>
        <v>56.200414444129088</v>
      </c>
      <c r="P25" s="39">
        <f>SUMIFS(Tabla!$F:$F,Tabla!$A:$A,P$6,Tabla!$B:$B,"B001_T",Tabla!$G:$G,"IVENC")</f>
        <v>57.106288791298859</v>
      </c>
      <c r="Q25" s="39">
        <f>SUMIFS(Tabla!$F:$F,Tabla!$A:$A,Q$6,Tabla!$B:$B,"B001_T",Tabla!$G:$G,"IVENC")</f>
        <v>60.574578370928783</v>
      </c>
      <c r="R25" s="39">
        <f>SUMIFS(Tabla!$F:$F,Tabla!$A:$A,R$6,Tabla!$B:$B,"B001_T",Tabla!$G:$G,"IVENC")</f>
        <v>67.788330538147108</v>
      </c>
      <c r="S25" s="39">
        <f>SUMIFS(Tabla!$F:$F,Tabla!$A:$A,S$6,Tabla!$B:$B,"B001_T",Tabla!$G:$G,"IVENC")</f>
        <v>74.314512111747774</v>
      </c>
      <c r="T25" s="39">
        <f>SUMIFS(Tabla!$F:$F,Tabla!$A:$A,T$6,Tabla!$B:$B,"B001_T",Tabla!$G:$G,"IVENC")</f>
        <v>79.014424734202905</v>
      </c>
      <c r="U25" s="39">
        <f>SUMIFS(Tabla!$F:$F,Tabla!$A:$A,U$6,Tabla!$B:$B,"B001_T",Tabla!$G:$G,"IVENC")</f>
        <v>82.669484933931145</v>
      </c>
      <c r="V25" s="39">
        <f>SUMIFS(Tabla!$F:$F,Tabla!$A:$A,V$6,Tabla!$B:$B,"B001_T",Tabla!$G:$G,"IVENC")</f>
        <v>87.023618307999868</v>
      </c>
      <c r="W25" s="39">
        <f>SUMIFS(Tabla!$F:$F,Tabla!$A:$A,W$6,Tabla!$B:$B,"B001_T",Tabla!$G:$G,"IVENC")</f>
        <v>91.002309387118174</v>
      </c>
      <c r="X25" s="39">
        <f>SUMIFS(Tabla!$F:$F,Tabla!$A:$A,X$6,Tabla!$B:$B,"B001_T",Tabla!$G:$G,"IVENC")</f>
        <v>96.229536157284855</v>
      </c>
      <c r="Y25" s="40">
        <f>SUMIFS(Tabla!$F:$F,Tabla!$A:$A,Y$6,Tabla!$B:$B,"B001_T",Tabla!$G:$G,"IVENC")</f>
        <v>100</v>
      </c>
      <c r="Z25" s="39">
        <f>SUMIFS(Tabla!$F:$F,Tabla!$A:$A,Z$6,Tabla!$B:$B,"B001_T",Tabla!$G:$G,"IVENC")</f>
        <v>103.10306793272463</v>
      </c>
      <c r="AA25" s="39">
        <f>SUMIFS(Tabla!$F:$F,Tabla!$A:$A,AA$6,Tabla!$B:$B,"B001_T",Tabla!$G:$G,"IVENC")</f>
        <v>84.728833115122853</v>
      </c>
      <c r="AB25" s="40">
        <f>SUMIFS(Tabla!$F:$F,Tabla!$A:$A,AB$6,Tabla!$B:$B,"B001_T",Tabla!$G:$G,"IVENC")</f>
        <v>98.681235856967305</v>
      </c>
      <c r="AC25" s="40">
        <f>SUMIFS(Tabla!$F:$F,Tabla!$A:$A,AC$6,Tabla!$B:$B,"B001_T",Tabla!$G:$G,"IVENC")</f>
        <v>109.57421097645704</v>
      </c>
      <c r="AD25" s="40">
        <f>SUMIFS(Tabla!$F:$F,Tabla!$A:$A,AD$6,Tabla!$B:$B,"B001_T",Tabla!$G:$G,"IVENC")</f>
        <v>117.42665993932042</v>
      </c>
      <c r="AE25" s="40">
        <f>SUMIFS(Tabla!$F:$F,Tabla!$A:$A,AE$6,Tabla!$B:$B,"B001_T",Tabla!$G:$G,"IVENC")</f>
        <v>120.65341004863623</v>
      </c>
    </row>
    <row r="26" spans="1:31" s="6" customFormat="1" ht="15" customHeight="1" x14ac:dyDescent="0.25">
      <c r="A26" s="6" t="s">
        <v>95</v>
      </c>
      <c r="G26" s="22"/>
      <c r="H26" s="22"/>
      <c r="I26" s="22"/>
      <c r="J26" s="23"/>
      <c r="K26" s="23"/>
      <c r="L26" s="23"/>
      <c r="M26" s="23"/>
      <c r="N26" s="23"/>
      <c r="O26" s="23"/>
      <c r="Z26" s="55"/>
      <c r="AA26" s="55"/>
      <c r="AB26" s="55"/>
      <c r="AC26" s="55"/>
      <c r="AD26" s="55"/>
      <c r="AE26" s="55"/>
    </row>
    <row r="27" spans="1:31" s="6" customFormat="1" ht="15" customHeight="1" x14ac:dyDescent="0.25">
      <c r="A27" s="7" t="s">
        <v>170</v>
      </c>
      <c r="G27" s="22"/>
      <c r="H27" s="22"/>
      <c r="I27" s="22"/>
      <c r="J27" s="23"/>
      <c r="K27" s="23"/>
      <c r="L27" s="23"/>
      <c r="M27" s="23"/>
      <c r="N27" s="23"/>
      <c r="O27" s="23"/>
      <c r="Z27" s="55"/>
      <c r="AA27" s="55"/>
      <c r="AB27" s="55"/>
      <c r="AC27" s="55"/>
      <c r="AD27" s="55"/>
      <c r="AE27" s="55"/>
    </row>
    <row r="28" spans="1:31" s="6" customFormat="1" ht="15" customHeight="1" x14ac:dyDescent="0.25">
      <c r="A28" s="24" t="s">
        <v>64</v>
      </c>
      <c r="G28" s="22"/>
      <c r="H28" s="22"/>
      <c r="I28" s="22"/>
      <c r="J28" s="23"/>
      <c r="K28" s="23"/>
      <c r="L28" s="23"/>
      <c r="M28" s="23"/>
      <c r="N28" s="23"/>
      <c r="O28" s="23"/>
      <c r="Z28" s="57"/>
      <c r="AA28" s="57"/>
      <c r="AB28" s="57"/>
      <c r="AC28" s="57"/>
      <c r="AD28" s="57"/>
      <c r="AE28" s="57"/>
    </row>
    <row r="29" spans="1:31" s="8" customFormat="1" ht="15" customHeight="1" x14ac:dyDescent="0.25">
      <c r="A29" s="8" t="s">
        <v>72</v>
      </c>
    </row>
    <row r="30" spans="1:31" s="8" customFormat="1" x14ac:dyDescent="0.25">
      <c r="A30" s="8" t="s">
        <v>103</v>
      </c>
    </row>
    <row r="31" spans="1:31" s="8" customFormat="1" ht="24.75" customHeight="1" x14ac:dyDescent="0.25"/>
    <row r="32" spans="1:31" s="8" customFormat="1" ht="24.75" customHeight="1" x14ac:dyDescent="0.25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3:29" s="8" customFormat="1" ht="24.75" customHeight="1" x14ac:dyDescent="0.25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3:29" s="8" customFormat="1" ht="24.75" customHeight="1" x14ac:dyDescent="0.2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3:29" s="8" customFormat="1" ht="24.75" customHeight="1" x14ac:dyDescent="0.2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3:29" s="8" customFormat="1" ht="24.75" customHeight="1" x14ac:dyDescent="0.2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3:29" s="8" customFormat="1" ht="24.75" customHeight="1" x14ac:dyDescent="0.2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3:29" s="8" customFormat="1" ht="24.75" customHeight="1" x14ac:dyDescent="0.25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3:29" s="8" customFormat="1" ht="24.75" customHeight="1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3:29" s="8" customFormat="1" ht="24.75" customHeight="1" x14ac:dyDescent="0.25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3:29" s="8" customFormat="1" ht="24.75" customHeight="1" x14ac:dyDescent="0.25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3:29" s="8" customFormat="1" ht="24.75" customHeight="1" x14ac:dyDescent="0.25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3:29" s="8" customFormat="1" ht="24.75" customHeight="1" x14ac:dyDescent="0.25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3:29" s="8" customFormat="1" ht="24.75" customHeight="1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3:29" s="8" customFormat="1" ht="24.75" customHeight="1" x14ac:dyDescent="0.2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3:29" s="8" customFormat="1" ht="24.75" customHeight="1" x14ac:dyDescent="0.2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3:29" s="8" customFormat="1" ht="24.75" customHeight="1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3:29" s="8" customFormat="1" ht="24.75" customHeight="1" x14ac:dyDescent="0.2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3:29" s="8" customFormat="1" ht="24.75" customHeight="1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3:29" s="8" customFormat="1" ht="24.75" customHeight="1" x14ac:dyDescent="0.2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3:29" s="8" customFormat="1" ht="24.75" customHeight="1" x14ac:dyDescent="0.25">
      <c r="C51" s="9"/>
    </row>
    <row r="52" spans="3:29" s="8" customFormat="1" ht="24.75" customHeight="1" x14ac:dyDescent="0.25">
      <c r="C52" s="9"/>
    </row>
    <row r="53" spans="3:29" s="8" customFormat="1" ht="24.75" customHeight="1" x14ac:dyDescent="0.25">
      <c r="C53" s="9"/>
    </row>
    <row r="54" spans="3:29" s="8" customFormat="1" ht="24.75" customHeight="1" x14ac:dyDescent="0.25">
      <c r="C54" s="9"/>
    </row>
    <row r="55" spans="3:29" s="8" customFormat="1" ht="24.75" customHeight="1" x14ac:dyDescent="0.25"/>
    <row r="56" spans="3:29" s="8" customFormat="1" ht="24.75" customHeight="1" x14ac:dyDescent="0.25"/>
    <row r="57" spans="3:29" s="8" customFormat="1" ht="24.75" customHeight="1" x14ac:dyDescent="0.25"/>
    <row r="58" spans="3:29" s="8" customFormat="1" ht="24.75" customHeight="1" x14ac:dyDescent="0.25"/>
    <row r="59" spans="3:29" s="8" customFormat="1" ht="24.75" customHeight="1" x14ac:dyDescent="0.25"/>
    <row r="60" spans="3:29" s="8" customFormat="1" ht="24.75" customHeight="1" x14ac:dyDescent="0.25"/>
    <row r="61" spans="3:29" s="8" customFormat="1" ht="24.75" customHeight="1" x14ac:dyDescent="0.25"/>
    <row r="62" spans="3:29" s="8" customFormat="1" ht="24.75" customHeight="1" x14ac:dyDescent="0.25"/>
    <row r="63" spans="3:29" s="8" customFormat="1" ht="24.75" customHeight="1" x14ac:dyDescent="0.25"/>
    <row r="64" spans="3:29" s="8" customFormat="1" ht="24.75" customHeight="1" x14ac:dyDescent="0.25"/>
    <row r="65" s="8" customFormat="1" ht="24.75" customHeight="1" x14ac:dyDescent="0.25"/>
    <row r="66" s="8" customFormat="1" ht="24.75" customHeight="1" x14ac:dyDescent="0.25"/>
    <row r="67" s="8" customFormat="1" ht="24.75" customHeight="1" x14ac:dyDescent="0.25"/>
    <row r="68" s="8" customFormat="1" ht="24.75" customHeight="1" x14ac:dyDescent="0.25"/>
    <row r="69" s="8" customFormat="1" ht="24.75" customHeight="1" x14ac:dyDescent="0.25"/>
    <row r="70" s="8" customFormat="1" ht="24.75" customHeight="1" x14ac:dyDescent="0.25"/>
    <row r="71" s="8" customFormat="1" ht="24.75" customHeight="1" x14ac:dyDescent="0.25"/>
    <row r="72" s="8" customFormat="1" ht="24.75" customHeight="1" x14ac:dyDescent="0.25"/>
    <row r="73" s="8" customFormat="1" ht="24.75" customHeight="1" x14ac:dyDescent="0.25"/>
    <row r="74" s="8" customFormat="1" ht="24.75" customHeight="1" x14ac:dyDescent="0.25"/>
    <row r="75" s="8" customFormat="1" ht="24.75" customHeight="1" x14ac:dyDescent="0.25"/>
    <row r="76" s="8" customFormat="1" ht="24.75" customHeight="1" x14ac:dyDescent="0.25"/>
    <row r="77" s="8" customFormat="1" ht="24.75" customHeight="1" x14ac:dyDescent="0.25"/>
    <row r="78" s="8" customFormat="1" ht="24.75" customHeight="1" x14ac:dyDescent="0.25"/>
    <row r="79" s="8" customFormat="1" ht="24.75" customHeight="1" x14ac:dyDescent="0.25"/>
    <row r="80" s="8" customFormat="1" ht="24.75" customHeight="1" x14ac:dyDescent="0.25"/>
    <row r="81" s="8" customFormat="1" ht="24.75" customHeight="1" x14ac:dyDescent="0.25"/>
    <row r="82" s="8" customFormat="1" ht="24.75" customHeight="1" x14ac:dyDescent="0.25"/>
    <row r="83" s="8" customFormat="1" ht="24.75" customHeight="1" x14ac:dyDescent="0.25"/>
    <row r="84" s="8" customFormat="1" ht="24.75" customHeight="1" x14ac:dyDescent="0.25"/>
    <row r="85" s="8" customFormat="1" ht="24.75" customHeight="1" x14ac:dyDescent="0.25"/>
    <row r="86" s="8" customFormat="1" ht="24.75" customHeight="1" x14ac:dyDescent="0.25"/>
    <row r="87" s="8" customFormat="1" ht="24.75" customHeight="1" x14ac:dyDescent="0.25"/>
    <row r="88" s="8" customFormat="1" ht="24.75" customHeight="1" x14ac:dyDescent="0.25"/>
    <row r="89" s="8" customFormat="1" ht="24.75" customHeight="1" x14ac:dyDescent="0.25"/>
    <row r="90" s="8" customFormat="1" ht="24.75" customHeight="1" x14ac:dyDescent="0.25"/>
    <row r="91" s="8" customFormat="1" ht="24.75" customHeight="1" x14ac:dyDescent="0.25"/>
    <row r="92" s="8" customFormat="1" ht="24.75" customHeight="1" x14ac:dyDescent="0.25"/>
    <row r="93" s="8" customFormat="1" ht="24.75" customHeight="1" x14ac:dyDescent="0.25"/>
    <row r="94" s="8" customFormat="1" ht="24.75" customHeight="1" x14ac:dyDescent="0.25"/>
    <row r="95" s="8" customFormat="1" ht="24.75" customHeight="1" x14ac:dyDescent="0.25"/>
    <row r="96" s="8" customFormat="1" ht="24.75" customHeight="1" x14ac:dyDescent="0.25"/>
    <row r="97" s="8" customFormat="1" ht="24.75" customHeight="1" x14ac:dyDescent="0.25"/>
    <row r="98" s="8" customFormat="1" ht="24.75" customHeight="1" x14ac:dyDescent="0.25"/>
    <row r="99" s="8" customFormat="1" ht="24.75" customHeight="1" x14ac:dyDescent="0.25"/>
    <row r="100" s="8" customFormat="1" ht="24.75" customHeight="1" x14ac:dyDescent="0.25"/>
    <row r="101" s="8" customFormat="1" ht="24.75" customHeight="1" x14ac:dyDescent="0.25"/>
    <row r="102" s="8" customFormat="1" ht="24.75" customHeight="1" x14ac:dyDescent="0.25"/>
    <row r="103" s="8" customFormat="1" ht="24.75" customHeight="1" x14ac:dyDescent="0.25"/>
    <row r="104" s="8" customFormat="1" ht="24.75" customHeight="1" x14ac:dyDescent="0.25"/>
    <row r="105" s="8" customFormat="1" ht="24.75" customHeight="1" x14ac:dyDescent="0.25"/>
    <row r="106" s="8" customFormat="1" ht="24.75" customHeight="1" x14ac:dyDescent="0.25"/>
    <row r="107" s="8" customFormat="1" ht="24.75" customHeight="1" x14ac:dyDescent="0.25"/>
    <row r="108" s="8" customFormat="1" ht="24.75" customHeight="1" x14ac:dyDescent="0.25"/>
    <row r="109" s="8" customFormat="1" ht="24.75" customHeight="1" x14ac:dyDescent="0.25"/>
    <row r="110" s="8" customFormat="1" ht="24.75" customHeight="1" x14ac:dyDescent="0.25"/>
    <row r="111" s="8" customFormat="1" ht="24.75" customHeight="1" x14ac:dyDescent="0.25"/>
    <row r="112" s="8" customFormat="1" ht="24.75" customHeight="1" x14ac:dyDescent="0.25"/>
    <row r="113" s="8" customFormat="1" ht="24.75" customHeight="1" x14ac:dyDescent="0.25"/>
    <row r="114" s="8" customFormat="1" ht="24.75" customHeight="1" x14ac:dyDescent="0.25"/>
    <row r="115" s="8" customFormat="1" ht="24.75" customHeight="1" x14ac:dyDescent="0.25"/>
    <row r="116" s="8" customFormat="1" ht="24.75" customHeight="1" x14ac:dyDescent="0.25"/>
    <row r="117" s="8" customFormat="1" ht="24.75" customHeight="1" x14ac:dyDescent="0.25"/>
    <row r="118" s="8" customFormat="1" ht="24.75" customHeight="1" x14ac:dyDescent="0.25"/>
    <row r="119" s="8" customFormat="1" ht="24.75" customHeight="1" x14ac:dyDescent="0.25"/>
    <row r="120" s="8" customFormat="1" ht="24.75" customHeight="1" x14ac:dyDescent="0.25"/>
    <row r="121" s="8" customFormat="1" ht="24.75" customHeight="1" x14ac:dyDescent="0.25"/>
    <row r="122" s="8" customFormat="1" ht="24.75" customHeight="1" x14ac:dyDescent="0.25"/>
    <row r="123" s="8" customFormat="1" ht="24.75" customHeight="1" x14ac:dyDescent="0.25"/>
    <row r="124" s="8" customFormat="1" ht="24.75" customHeight="1" x14ac:dyDescent="0.25"/>
    <row r="125" s="8" customFormat="1" ht="24.75" customHeight="1" x14ac:dyDescent="0.25"/>
    <row r="126" s="8" customFormat="1" ht="24.75" customHeight="1" x14ac:dyDescent="0.25"/>
    <row r="127" s="8" customFormat="1" ht="24.75" customHeight="1" x14ac:dyDescent="0.25"/>
    <row r="128" s="8" customFormat="1" ht="24.75" customHeight="1" x14ac:dyDescent="0.25"/>
    <row r="129" s="8" customFormat="1" ht="24.75" customHeight="1" x14ac:dyDescent="0.25"/>
    <row r="130" s="8" customFormat="1" ht="24.75" customHeight="1" x14ac:dyDescent="0.25"/>
    <row r="131" s="8" customFormat="1" ht="24.75" customHeight="1" x14ac:dyDescent="0.25"/>
    <row r="132" s="8" customFormat="1" ht="24.75" customHeight="1" x14ac:dyDescent="0.25"/>
    <row r="133" s="8" customFormat="1" ht="24.75" customHeight="1" x14ac:dyDescent="0.25"/>
    <row r="134" s="8" customFormat="1" ht="24.75" customHeight="1" x14ac:dyDescent="0.25"/>
    <row r="135" s="8" customFormat="1" ht="24.75" customHeight="1" x14ac:dyDescent="0.25"/>
    <row r="136" s="8" customFormat="1" ht="24.75" customHeight="1" x14ac:dyDescent="0.25"/>
    <row r="137" s="8" customFormat="1" ht="24.75" customHeight="1" x14ac:dyDescent="0.25"/>
    <row r="138" s="8" customFormat="1" ht="24.75" customHeight="1" x14ac:dyDescent="0.25"/>
    <row r="139" s="8" customFormat="1" ht="24.75" customHeight="1" x14ac:dyDescent="0.25"/>
    <row r="140" s="8" customFormat="1" ht="24.75" customHeight="1" x14ac:dyDescent="0.25"/>
    <row r="141" s="8" customFormat="1" ht="24.75" customHeight="1" x14ac:dyDescent="0.25"/>
    <row r="142" s="8" customFormat="1" ht="24.75" customHeight="1" x14ac:dyDescent="0.25"/>
    <row r="143" s="8" customFormat="1" ht="24.75" customHeight="1" x14ac:dyDescent="0.25"/>
    <row r="144" s="8" customFormat="1" ht="24.75" customHeight="1" x14ac:dyDescent="0.25"/>
    <row r="145" s="8" customFormat="1" ht="24.75" customHeight="1" x14ac:dyDescent="0.25"/>
    <row r="146" s="8" customFormat="1" ht="24.75" customHeight="1" x14ac:dyDescent="0.25"/>
    <row r="147" s="8" customFormat="1" ht="24.75" customHeight="1" x14ac:dyDescent="0.25"/>
    <row r="148" s="8" customFormat="1" ht="24.75" customHeight="1" x14ac:dyDescent="0.25"/>
    <row r="149" s="8" customFormat="1" ht="24.75" customHeight="1" x14ac:dyDescent="0.25"/>
    <row r="150" s="8" customFormat="1" ht="24.75" customHeight="1" x14ac:dyDescent="0.25"/>
    <row r="151" s="8" customFormat="1" ht="24.75" customHeight="1" x14ac:dyDescent="0.25"/>
    <row r="152" s="8" customFormat="1" ht="24.75" customHeight="1" x14ac:dyDescent="0.25"/>
    <row r="153" s="8" customFormat="1" ht="24.75" customHeight="1" x14ac:dyDescent="0.25"/>
    <row r="154" s="8" customFormat="1" ht="24.75" customHeight="1" x14ac:dyDescent="0.25"/>
    <row r="155" s="8" customFormat="1" ht="24.75" customHeight="1" x14ac:dyDescent="0.25"/>
    <row r="156" s="8" customFormat="1" ht="24.75" customHeight="1" x14ac:dyDescent="0.25"/>
    <row r="157" s="8" customFormat="1" ht="24.75" customHeight="1" x14ac:dyDescent="0.25"/>
    <row r="158" s="8" customFormat="1" ht="24.75" customHeight="1" x14ac:dyDescent="0.25"/>
    <row r="159" s="8" customFormat="1" ht="24.75" customHeight="1" x14ac:dyDescent="0.25"/>
    <row r="160" s="8" customFormat="1" ht="24.75" customHeight="1" x14ac:dyDescent="0.25"/>
    <row r="161" s="8" customFormat="1" ht="24.75" customHeight="1" x14ac:dyDescent="0.25"/>
    <row r="162" s="8" customFormat="1" ht="24.75" customHeight="1" x14ac:dyDescent="0.25"/>
    <row r="163" s="8" customFormat="1" ht="24.75" customHeight="1" x14ac:dyDescent="0.25"/>
    <row r="164" s="8" customFormat="1" ht="24.75" customHeight="1" x14ac:dyDescent="0.25"/>
    <row r="165" s="8" customFormat="1" ht="24.75" customHeight="1" x14ac:dyDescent="0.25"/>
    <row r="166" s="8" customFormat="1" ht="24.75" customHeight="1" x14ac:dyDescent="0.25"/>
    <row r="167" s="8" customFormat="1" ht="24.75" customHeight="1" x14ac:dyDescent="0.25"/>
    <row r="168" s="8" customFormat="1" ht="24.75" customHeight="1" x14ac:dyDescent="0.25"/>
    <row r="169" s="8" customFormat="1" ht="24.75" customHeight="1" x14ac:dyDescent="0.25"/>
    <row r="170" s="8" customFormat="1" ht="24.75" customHeight="1" x14ac:dyDescent="0.25"/>
    <row r="171" s="8" customFormat="1" ht="24.75" customHeight="1" x14ac:dyDescent="0.25"/>
    <row r="172" s="8" customFormat="1" ht="24.75" customHeight="1" x14ac:dyDescent="0.25"/>
    <row r="173" s="8" customFormat="1" ht="24.75" customHeight="1" x14ac:dyDescent="0.25"/>
    <row r="174" s="8" customFormat="1" ht="24.75" customHeight="1" x14ac:dyDescent="0.25"/>
    <row r="175" s="8" customFormat="1" ht="24.75" customHeight="1" x14ac:dyDescent="0.25"/>
    <row r="176" s="8" customFormat="1" ht="24.75" customHeight="1" x14ac:dyDescent="0.25"/>
    <row r="177" s="8" customFormat="1" ht="24.75" customHeight="1" x14ac:dyDescent="0.25"/>
    <row r="178" s="8" customFormat="1" ht="24.75" customHeight="1" x14ac:dyDescent="0.25"/>
    <row r="179" s="8" customFormat="1" ht="24.75" customHeight="1" x14ac:dyDescent="0.25"/>
    <row r="180" s="8" customFormat="1" ht="24.75" customHeight="1" x14ac:dyDescent="0.25"/>
    <row r="181" s="8" customFormat="1" ht="24.75" customHeight="1" x14ac:dyDescent="0.25"/>
    <row r="182" s="8" customFormat="1" ht="24.75" customHeight="1" x14ac:dyDescent="0.25"/>
    <row r="183" s="8" customFormat="1" ht="24.75" customHeight="1" x14ac:dyDescent="0.25"/>
    <row r="184" s="8" customFormat="1" ht="24.75" customHeight="1" x14ac:dyDescent="0.25"/>
    <row r="185" s="8" customFormat="1" ht="24.75" customHeight="1" x14ac:dyDescent="0.25"/>
    <row r="186" s="8" customFormat="1" ht="24.75" customHeight="1" x14ac:dyDescent="0.25"/>
    <row r="187" s="8" customFormat="1" ht="24.75" customHeight="1" x14ac:dyDescent="0.25"/>
    <row r="188" s="8" customFormat="1" ht="24.75" customHeight="1" x14ac:dyDescent="0.25"/>
    <row r="189" s="8" customFormat="1" ht="24.75" customHeight="1" x14ac:dyDescent="0.25"/>
    <row r="190" s="8" customFormat="1" ht="24.75" customHeight="1" x14ac:dyDescent="0.25"/>
    <row r="191" s="8" customFormat="1" ht="24.75" customHeight="1" x14ac:dyDescent="0.25"/>
    <row r="192" s="8" customFormat="1" ht="24.75" customHeight="1" x14ac:dyDescent="0.25"/>
    <row r="193" s="8" customFormat="1" ht="24.75" customHeight="1" x14ac:dyDescent="0.25"/>
    <row r="194" s="8" customFormat="1" ht="24.75" customHeight="1" x14ac:dyDescent="0.25"/>
    <row r="195" s="8" customFormat="1" ht="24.75" customHeight="1" x14ac:dyDescent="0.25"/>
    <row r="196" s="8" customFormat="1" ht="24.75" customHeight="1" x14ac:dyDescent="0.25"/>
    <row r="197" s="8" customFormat="1" ht="24.75" customHeight="1" x14ac:dyDescent="0.25"/>
    <row r="198" s="8" customFormat="1" ht="24.75" customHeight="1" x14ac:dyDescent="0.25"/>
    <row r="199" s="8" customFormat="1" ht="24.75" customHeight="1" x14ac:dyDescent="0.25"/>
    <row r="200" s="8" customFormat="1" ht="24.75" customHeight="1" x14ac:dyDescent="0.25"/>
    <row r="201" s="8" customFormat="1" ht="24.75" customHeight="1" x14ac:dyDescent="0.25"/>
    <row r="202" s="8" customFormat="1" ht="24.75" customHeight="1" x14ac:dyDescent="0.25"/>
    <row r="203" s="8" customFormat="1" ht="24.75" customHeight="1" x14ac:dyDescent="0.25"/>
    <row r="204" s="8" customFormat="1" ht="24.75" customHeight="1" x14ac:dyDescent="0.25"/>
    <row r="205" s="8" customFormat="1" ht="24.75" customHeight="1" x14ac:dyDescent="0.25"/>
    <row r="206" s="8" customFormat="1" ht="24.75" customHeight="1" x14ac:dyDescent="0.25"/>
    <row r="207" s="8" customFormat="1" ht="24.75" customHeight="1" x14ac:dyDescent="0.25"/>
    <row r="208" s="8" customFormat="1" ht="24.75" customHeight="1" x14ac:dyDescent="0.25"/>
    <row r="209" s="8" customFormat="1" ht="24.75" customHeight="1" x14ac:dyDescent="0.25"/>
    <row r="210" s="8" customFormat="1" ht="24.75" customHeight="1" x14ac:dyDescent="0.25"/>
    <row r="211" s="8" customFormat="1" ht="24.75" customHeight="1" x14ac:dyDescent="0.25"/>
    <row r="212" s="8" customFormat="1" ht="24.75" customHeight="1" x14ac:dyDescent="0.25"/>
    <row r="213" s="8" customFormat="1" ht="24.75" customHeight="1" x14ac:dyDescent="0.25"/>
    <row r="214" s="8" customFormat="1" ht="24.75" customHeight="1" x14ac:dyDescent="0.25"/>
    <row r="215" s="8" customFormat="1" ht="24.75" customHeight="1" x14ac:dyDescent="0.25"/>
    <row r="216" s="8" customFormat="1" ht="24.75" customHeight="1" x14ac:dyDescent="0.25"/>
    <row r="217" s="8" customFormat="1" ht="24.75" customHeight="1" x14ac:dyDescent="0.25"/>
    <row r="218" s="8" customFormat="1" ht="24.75" customHeight="1" x14ac:dyDescent="0.25"/>
    <row r="219" s="8" customFormat="1" ht="24.75" customHeight="1" x14ac:dyDescent="0.25"/>
    <row r="220" s="8" customFormat="1" ht="24.75" customHeight="1" x14ac:dyDescent="0.25"/>
    <row r="221" s="8" customFormat="1" ht="24.75" customHeight="1" x14ac:dyDescent="0.25"/>
    <row r="222" s="8" customFormat="1" ht="24.75" customHeight="1" x14ac:dyDescent="0.25"/>
    <row r="223" s="8" customFormat="1" ht="24.75" customHeight="1" x14ac:dyDescent="0.25"/>
    <row r="224" s="8" customFormat="1" ht="24.75" customHeight="1" x14ac:dyDescent="0.25"/>
    <row r="225" s="8" customFormat="1" ht="24.75" customHeight="1" x14ac:dyDescent="0.25"/>
    <row r="226" s="8" customFormat="1" ht="24.75" customHeight="1" x14ac:dyDescent="0.25"/>
    <row r="227" s="8" customFormat="1" ht="24.75" customHeight="1" x14ac:dyDescent="0.25"/>
    <row r="228" s="8" customFormat="1" ht="24.75" customHeight="1" x14ac:dyDescent="0.25"/>
    <row r="229" s="8" customFormat="1" ht="24.75" customHeight="1" x14ac:dyDescent="0.25"/>
    <row r="230" s="8" customFormat="1" ht="24.75" customHeight="1" x14ac:dyDescent="0.25"/>
    <row r="231" s="8" customFormat="1" ht="24.75" customHeight="1" x14ac:dyDescent="0.25"/>
    <row r="232" s="8" customFormat="1" ht="24.75" customHeight="1" x14ac:dyDescent="0.25"/>
    <row r="233" s="8" customFormat="1" ht="24.75" customHeight="1" x14ac:dyDescent="0.25"/>
    <row r="234" s="8" customFormat="1" ht="24.75" customHeight="1" x14ac:dyDescent="0.25"/>
    <row r="235" s="8" customFormat="1" ht="24.75" customHeight="1" x14ac:dyDescent="0.25"/>
    <row r="236" s="8" customFormat="1" ht="24.75" customHeight="1" x14ac:dyDescent="0.25"/>
    <row r="237" s="8" customFormat="1" ht="24.75" customHeight="1" x14ac:dyDescent="0.25"/>
    <row r="238" s="8" customFormat="1" ht="24.75" customHeight="1" x14ac:dyDescent="0.25"/>
    <row r="239" s="8" customFormat="1" ht="24.75" customHeight="1" x14ac:dyDescent="0.25"/>
    <row r="240" s="8" customFormat="1" ht="24.75" customHeight="1" x14ac:dyDescent="0.25"/>
    <row r="241" s="8" customFormat="1" ht="24.75" customHeight="1" x14ac:dyDescent="0.25"/>
    <row r="242" s="8" customFormat="1" ht="24.75" customHeight="1" x14ac:dyDescent="0.25"/>
    <row r="243" s="8" customFormat="1" ht="24.75" customHeight="1" x14ac:dyDescent="0.25"/>
    <row r="244" s="8" customFormat="1" ht="24.75" customHeight="1" x14ac:dyDescent="0.25"/>
    <row r="245" s="8" customFormat="1" ht="24.75" customHeight="1" x14ac:dyDescent="0.25"/>
    <row r="246" s="8" customFormat="1" ht="24.75" customHeight="1" x14ac:dyDescent="0.25"/>
    <row r="247" s="8" customFormat="1" ht="24.75" customHeight="1" x14ac:dyDescent="0.25"/>
    <row r="248" s="8" customFormat="1" ht="24.75" customHeight="1" x14ac:dyDescent="0.25"/>
    <row r="249" s="8" customFormat="1" ht="24.75" customHeight="1" x14ac:dyDescent="0.25"/>
    <row r="250" s="8" customFormat="1" ht="24.75" customHeight="1" x14ac:dyDescent="0.25"/>
    <row r="251" s="8" customFormat="1" ht="24.75" customHeight="1" x14ac:dyDescent="0.25"/>
    <row r="252" s="8" customFormat="1" ht="24.75" customHeight="1" x14ac:dyDescent="0.25"/>
    <row r="253" s="8" customFormat="1" ht="24.75" customHeight="1" x14ac:dyDescent="0.25"/>
    <row r="254" s="8" customFormat="1" ht="24.75" customHeight="1" x14ac:dyDescent="0.25"/>
    <row r="255" s="8" customFormat="1" ht="24.75" customHeight="1" x14ac:dyDescent="0.25"/>
    <row r="256" s="8" customFormat="1" ht="24.75" customHeight="1" x14ac:dyDescent="0.25"/>
    <row r="257" s="8" customFormat="1" ht="24.75" customHeight="1" x14ac:dyDescent="0.25"/>
    <row r="258" s="8" customFormat="1" ht="24.75" customHeight="1" x14ac:dyDescent="0.25"/>
    <row r="259" s="8" customFormat="1" ht="24.75" customHeight="1" x14ac:dyDescent="0.25"/>
    <row r="260" s="8" customFormat="1" ht="24.75" customHeight="1" x14ac:dyDescent="0.25"/>
    <row r="261" s="8" customFormat="1" ht="24.75" customHeight="1" x14ac:dyDescent="0.25"/>
    <row r="262" s="8" customFormat="1" ht="24.75" customHeight="1" x14ac:dyDescent="0.25"/>
    <row r="263" s="8" customFormat="1" ht="24.75" customHeight="1" x14ac:dyDescent="0.25"/>
    <row r="264" s="8" customFormat="1" ht="24.75" customHeight="1" x14ac:dyDescent="0.25"/>
    <row r="265" s="8" customFormat="1" ht="24.75" customHeight="1" x14ac:dyDescent="0.25"/>
    <row r="266" s="8" customFormat="1" ht="24.75" customHeight="1" x14ac:dyDescent="0.25"/>
    <row r="267" s="8" customFormat="1" ht="24.75" customHeight="1" x14ac:dyDescent="0.25"/>
    <row r="268" s="8" customFormat="1" ht="24.75" customHeight="1" x14ac:dyDescent="0.25"/>
    <row r="269" s="8" customFormat="1" ht="24.75" customHeight="1" x14ac:dyDescent="0.25"/>
    <row r="270" s="8" customFormat="1" ht="24.75" customHeight="1" x14ac:dyDescent="0.25"/>
    <row r="271" s="8" customFormat="1" ht="24.75" customHeight="1" x14ac:dyDescent="0.25"/>
    <row r="272" s="8" customFormat="1" ht="24.75" customHeight="1" x14ac:dyDescent="0.25"/>
    <row r="273" s="8" customFormat="1" ht="24.75" customHeight="1" x14ac:dyDescent="0.25"/>
    <row r="274" s="8" customFormat="1" ht="24.75" customHeight="1" x14ac:dyDescent="0.25"/>
    <row r="275" s="8" customFormat="1" ht="24.75" customHeight="1" x14ac:dyDescent="0.25"/>
    <row r="276" s="8" customFormat="1" ht="24.75" customHeight="1" x14ac:dyDescent="0.25"/>
    <row r="277" s="8" customFormat="1" ht="24.75" customHeight="1" x14ac:dyDescent="0.25"/>
    <row r="278" s="8" customFormat="1" ht="24.75" customHeight="1" x14ac:dyDescent="0.25"/>
    <row r="279" s="8" customFormat="1" ht="24.75" customHeight="1" x14ac:dyDescent="0.25"/>
    <row r="280" s="8" customFormat="1" ht="24.75" customHeight="1" x14ac:dyDescent="0.25"/>
    <row r="281" s="8" customFormat="1" ht="24.75" customHeight="1" x14ac:dyDescent="0.25"/>
    <row r="282" s="8" customFormat="1" ht="24.75" customHeight="1" x14ac:dyDescent="0.25"/>
    <row r="283" s="8" customFormat="1" ht="24.75" customHeight="1" x14ac:dyDescent="0.25"/>
    <row r="284" s="8" customFormat="1" ht="24.75" customHeight="1" x14ac:dyDescent="0.25"/>
  </sheetData>
  <mergeCells count="3">
    <mergeCell ref="A5:A6"/>
    <mergeCell ref="B5:B6"/>
    <mergeCell ref="C5:AE5"/>
  </mergeCells>
  <hyperlinks>
    <hyperlink ref="S3" location="CONTENIDO!A1" display="Contenido"/>
  </hyperlinks>
  <printOptions horizontalCentered="1"/>
  <pageMargins left="0.39370078740157483" right="0.39370078740157483" top="0.59055118110236227" bottom="0.59055118110236227" header="0.31496062992125984" footer="0.31496062992125984"/>
  <pageSetup paperSize="5"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9"/>
  <sheetViews>
    <sheetView showGridLines="0" zoomScaleNormal="100" zoomScaleSheetLayoutView="100" workbookViewId="0">
      <pane xSplit="1" ySplit="6" topLeftCell="B7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ColWidth="11.5703125" defaultRowHeight="12.75" x14ac:dyDescent="0.2"/>
  <cols>
    <col min="1" max="1" width="41" style="7" customWidth="1"/>
    <col min="2" max="30" width="10.42578125" style="7" customWidth="1"/>
    <col min="31" max="16384" width="11.5703125" style="7"/>
  </cols>
  <sheetData>
    <row r="1" spans="1:30" s="6" customFormat="1" ht="16.7" customHeight="1" x14ac:dyDescent="0.2">
      <c r="A1" s="66" t="s">
        <v>91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</row>
    <row r="2" spans="1:30" s="6" customFormat="1" ht="16.7" customHeight="1" x14ac:dyDescent="0.2">
      <c r="A2" s="66" t="s">
        <v>90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</row>
    <row r="3" spans="1:30" s="6" customFormat="1" ht="16.7" customHeight="1" x14ac:dyDescent="0.2">
      <c r="A3" s="66" t="s">
        <v>105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70" t="s">
        <v>81</v>
      </c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</row>
    <row r="4" spans="1:30" s="6" customFormat="1" ht="16.7" customHeight="1" thickBot="1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65"/>
      <c r="AD4" s="65"/>
    </row>
    <row r="5" spans="1:30" ht="34.700000000000003" customHeight="1" thickTop="1" x14ac:dyDescent="0.2">
      <c r="A5" s="125" t="s">
        <v>66</v>
      </c>
      <c r="B5" s="121" t="s">
        <v>75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3"/>
      <c r="AC5" s="123"/>
      <c r="AD5" s="123"/>
    </row>
    <row r="6" spans="1:30" ht="34.700000000000003" customHeight="1" thickBot="1" x14ac:dyDescent="0.25">
      <c r="A6" s="126"/>
      <c r="B6" s="68">
        <v>1996</v>
      </c>
      <c r="C6" s="68">
        <v>1997</v>
      </c>
      <c r="D6" s="68">
        <v>1998</v>
      </c>
      <c r="E6" s="68">
        <v>1999</v>
      </c>
      <c r="F6" s="68">
        <v>2000</v>
      </c>
      <c r="G6" s="68">
        <v>2001</v>
      </c>
      <c r="H6" s="68">
        <v>2002</v>
      </c>
      <c r="I6" s="68">
        <v>2003</v>
      </c>
      <c r="J6" s="68">
        <v>2004</v>
      </c>
      <c r="K6" s="68">
        <v>2005</v>
      </c>
      <c r="L6" s="68">
        <v>2006</v>
      </c>
      <c r="M6" s="68">
        <v>2007</v>
      </c>
      <c r="N6" s="68">
        <v>2008</v>
      </c>
      <c r="O6" s="68">
        <v>2009</v>
      </c>
      <c r="P6" s="68">
        <v>2010</v>
      </c>
      <c r="Q6" s="68">
        <v>2011</v>
      </c>
      <c r="R6" s="68">
        <v>2012</v>
      </c>
      <c r="S6" s="68">
        <v>2013</v>
      </c>
      <c r="T6" s="68">
        <v>2014</v>
      </c>
      <c r="U6" s="68">
        <v>2015</v>
      </c>
      <c r="V6" s="68">
        <v>2016</v>
      </c>
      <c r="W6" s="68">
        <v>2017</v>
      </c>
      <c r="X6" s="68">
        <v>2018</v>
      </c>
      <c r="Y6" s="68">
        <v>2019</v>
      </c>
      <c r="Z6" s="68">
        <v>2020</v>
      </c>
      <c r="AA6" s="68">
        <v>2021</v>
      </c>
      <c r="AB6" s="69">
        <v>2022</v>
      </c>
      <c r="AC6" s="69" t="s">
        <v>80</v>
      </c>
      <c r="AD6" s="69" t="s">
        <v>102</v>
      </c>
    </row>
    <row r="7" spans="1:30" s="11" customFormat="1" ht="24.75" customHeight="1" thickTop="1" x14ac:dyDescent="0.2">
      <c r="A7" s="30" t="s">
        <v>93</v>
      </c>
      <c r="B7" s="13">
        <f>SUMIFS(Tabla!$F:$F,Tabla!$A:$A,B$6,Tabla!$B:$B,"GCFG",Tabla!$G:$G,"C")</f>
        <v>1240.0019497711251</v>
      </c>
      <c r="C7" s="13">
        <f>SUMIFS(Tabla!$F:$F,Tabla!$A:$A,C$6,Tabla!$B:$B,"GCFG",Tabla!$G:$G,"C")</f>
        <v>1263.9496220241444</v>
      </c>
      <c r="D7" s="13">
        <f>SUMIFS(Tabla!$F:$F,Tabla!$A:$A,D$6,Tabla!$B:$B,"GCFG",Tabla!$G:$G,"C")</f>
        <v>1408.5278797963724</v>
      </c>
      <c r="E7" s="13">
        <f>SUMIFS(Tabla!$F:$F,Tabla!$A:$A,E$6,Tabla!$B:$B,"GCFG",Tabla!$G:$G,"C")</f>
        <v>1537.9792208503534</v>
      </c>
      <c r="F7" s="13">
        <f>SUMIFS(Tabla!$F:$F,Tabla!$A:$A,F$6,Tabla!$B:$B,"GCFG",Tabla!$G:$G,"C")</f>
        <v>1613.3639972697749</v>
      </c>
      <c r="G7" s="13">
        <f>SUMIFS(Tabla!$F:$F,Tabla!$A:$A,G$6,Tabla!$B:$B,"GCFG",Tabla!$G:$G,"C")</f>
        <v>1767.7448131226629</v>
      </c>
      <c r="H7" s="13">
        <f>SUMIFS(Tabla!$F:$F,Tabla!$A:$A,H$6,Tabla!$B:$B,"GCFG",Tabla!$G:$G,"C")</f>
        <v>1971.6546657850497</v>
      </c>
      <c r="I7" s="13">
        <f>SUMIFS(Tabla!$F:$F,Tabla!$A:$A,I$6,Tabla!$B:$B,"GCFG",Tabla!$G:$G,"C")</f>
        <v>1973.8054281568905</v>
      </c>
      <c r="J7" s="13">
        <f>SUMIFS(Tabla!$F:$F,Tabla!$A:$A,J$6,Tabla!$B:$B,"GCFG",Tabla!$G:$G,"C")</f>
        <v>2130.355329368283</v>
      </c>
      <c r="K7" s="13">
        <f>SUMIFS(Tabla!$F:$F,Tabla!$A:$A,K$6,Tabla!$B:$B,"GCFG",Tabla!$G:$G,"C")</f>
        <v>2328.4925386969876</v>
      </c>
      <c r="L7" s="13">
        <f>SUMIFS(Tabla!$F:$F,Tabla!$A:$A,L$6,Tabla!$B:$B,"GCFG",Tabla!$G:$G,"C")</f>
        <v>2494.0498546327772</v>
      </c>
      <c r="M7" s="13">
        <f>SUMIFS(Tabla!$F:$F,Tabla!$A:$A,M$6,Tabla!$B:$B,"GCFG",Tabla!$G:$G,"C")</f>
        <v>2658.0375504053713</v>
      </c>
      <c r="N7" s="13">
        <f>SUMIFS(Tabla!$F:$F,Tabla!$A:$A,N$6,Tabla!$B:$B,"GCFG",Tabla!$G:$G,"C")</f>
        <v>3030.7768239640759</v>
      </c>
      <c r="O7" s="13">
        <f>SUMIFS(Tabla!$F:$F,Tabla!$A:$A,O$6,Tabla!$B:$B,"GCFG",Tabla!$G:$G,"C")</f>
        <v>3235.1049837278561</v>
      </c>
      <c r="P7" s="13">
        <f>SUMIFS(Tabla!$F:$F,Tabla!$A:$A,P$6,Tabla!$B:$B,"GCFG",Tabla!$G:$G,"C")</f>
        <v>3701.0327339167916</v>
      </c>
      <c r="Q7" s="13">
        <f>SUMIFS(Tabla!$F:$F,Tabla!$A:$A,Q$6,Tabla!$B:$B,"GCFG",Tabla!$G:$G,"C")</f>
        <v>4080.1275420592674</v>
      </c>
      <c r="R7" s="13">
        <f>SUMIFS(Tabla!$F:$F,Tabla!$A:$A,R$6,Tabla!$B:$B,"GCFG",Tabla!$G:$G,"C")</f>
        <v>4335.3072235180734</v>
      </c>
      <c r="S7" s="13">
        <f>SUMIFS(Tabla!$F:$F,Tabla!$A:$A,S$6,Tabla!$B:$B,"GCFG",Tabla!$G:$G,"C")</f>
        <v>4819.6876103592813</v>
      </c>
      <c r="T7" s="13">
        <f>SUMIFS(Tabla!$F:$F,Tabla!$A:$A,T$6,Tabla!$B:$B,"GCFG",Tabla!$G:$G,"C")</f>
        <v>4946.0638065012736</v>
      </c>
      <c r="U7" s="13">
        <f>SUMIFS(Tabla!$F:$F,Tabla!$A:$A,U$6,Tabla!$B:$B,"GCFG",Tabla!$G:$G,"C")</f>
        <v>5498.8578179727792</v>
      </c>
      <c r="V7" s="13">
        <f>SUMIFS(Tabla!$F:$F,Tabla!$A:$A,V$6,Tabla!$B:$B,"GCFG",Tabla!$G:$G,"C")</f>
        <v>6282.2097105152816</v>
      </c>
      <c r="W7" s="13">
        <f>SUMIFS(Tabla!$F:$F,Tabla!$A:$A,W$6,Tabla!$B:$B,"GCFG",Tabla!$G:$G,"C")</f>
        <v>7012.3951822734762</v>
      </c>
      <c r="X7" s="13">
        <f>SUMIFS(Tabla!$F:$F,Tabla!$A:$A,X$6,Tabla!$B:$B,"GCFG",Tabla!$G:$G,"C")</f>
        <v>7391.1497634364641</v>
      </c>
      <c r="Y7" s="13">
        <f>SUMIFS(Tabla!$F:$F,Tabla!$A:$A,Y$6,Tabla!$B:$B,"GCFG",Tabla!$G:$G,"C")</f>
        <v>7762.8042972919475</v>
      </c>
      <c r="Z7" s="13">
        <f>SUMIFS(Tabla!$F:$F,Tabla!$A:$A,Z$6,Tabla!$B:$B,"GCFG",Tabla!$G:$G,"C")</f>
        <v>8409.269218403093</v>
      </c>
      <c r="AA7" s="12">
        <f>SUMIFS(Tabla!$F:$F,Tabla!$A:$A,AA$6,Tabla!$B:$B,"GCFG",Tabla!$G:$G,"C")</f>
        <v>9262.7637548738312</v>
      </c>
      <c r="AB7" s="12">
        <f>SUMIFS(Tabla!$F:$F,Tabla!$A:$A,AB$6,Tabla!$B:$B,"GCFG",Tabla!$G:$G,"C")</f>
        <v>9761.1744814203394</v>
      </c>
      <c r="AC7" s="12">
        <f>SUMIFS(Tabla!$F:$F,Tabla!$A:$A,AC$6,Tabla!$B:$B,"GCFG",Tabla!$G:$G,"C")</f>
        <v>10278.610495337412</v>
      </c>
      <c r="AD7" s="12">
        <f>SUMIFS(Tabla!$F:$F,Tabla!$A:$A,AD$6,Tabla!$B:$B,"GCFG",Tabla!$G:$G,"C")</f>
        <v>10731.603480377242</v>
      </c>
    </row>
    <row r="8" spans="1:30" s="11" customFormat="1" ht="24.75" customHeight="1" x14ac:dyDescent="0.2">
      <c r="A8" s="14" t="s">
        <v>35</v>
      </c>
      <c r="B8" s="13">
        <f>SUMIFS(Tabla!$F:$F,Tabla!$A:$A,B$6,Tabla!$B:$B,"GCFP",Tabla!$G:$G,"C")</f>
        <v>5383.1752372264764</v>
      </c>
      <c r="C8" s="13">
        <f>SUMIFS(Tabla!$F:$F,Tabla!$A:$A,C$6,Tabla!$B:$B,"GCFP",Tabla!$G:$G,"C")</f>
        <v>5760.626451862383</v>
      </c>
      <c r="D8" s="13">
        <f>SUMIFS(Tabla!$F:$F,Tabla!$A:$A,D$6,Tabla!$B:$B,"GCFP",Tabla!$G:$G,"C")</f>
        <v>6782.3784832540614</v>
      </c>
      <c r="E8" s="13">
        <f>SUMIFS(Tabla!$F:$F,Tabla!$A:$A,E$6,Tabla!$B:$B,"GCFP",Tabla!$G:$G,"C")</f>
        <v>7197.1572609750583</v>
      </c>
      <c r="F8" s="13">
        <f>SUMIFS(Tabla!$F:$F,Tabla!$A:$A,F$6,Tabla!$B:$B,"GCFP",Tabla!$G:$G,"C")</f>
        <v>7106.8208731064215</v>
      </c>
      <c r="G8" s="13">
        <f>SUMIFS(Tabla!$F:$F,Tabla!$A:$A,G$6,Tabla!$B:$B,"GCFP",Tabla!$G:$G,"C")</f>
        <v>7520.7625113365384</v>
      </c>
      <c r="H8" s="13">
        <f>SUMIFS(Tabla!$F:$F,Tabla!$A:$A,H$6,Tabla!$B:$B,"GCFP",Tabla!$G:$G,"C")</f>
        <v>8162.1533573523493</v>
      </c>
      <c r="I8" s="13">
        <f>SUMIFS(Tabla!$F:$F,Tabla!$A:$A,I$6,Tabla!$B:$B,"GCFP",Tabla!$G:$G,"C")</f>
        <v>8299.0949096407458</v>
      </c>
      <c r="J8" s="13">
        <f>SUMIFS(Tabla!$F:$F,Tabla!$A:$A,J$6,Tabla!$B:$B,"GCFP",Tabla!$G:$G,"C")</f>
        <v>9421.6951661562343</v>
      </c>
      <c r="K8" s="13">
        <f>SUMIFS(Tabla!$F:$F,Tabla!$A:$A,K$6,Tabla!$B:$B,"GCFP",Tabla!$G:$G,"C")</f>
        <v>10256.741537694501</v>
      </c>
      <c r="L8" s="13">
        <f>SUMIFS(Tabla!$F:$F,Tabla!$A:$A,L$6,Tabla!$B:$B,"GCFP",Tabla!$G:$G,"C")</f>
        <v>11403.472846492909</v>
      </c>
      <c r="M8" s="13">
        <f>SUMIFS(Tabla!$F:$F,Tabla!$A:$A,M$6,Tabla!$B:$B,"GCFP",Tabla!$G:$G,"C")</f>
        <v>12396.648517060274</v>
      </c>
      <c r="N8" s="13">
        <f>SUMIFS(Tabla!$F:$F,Tabla!$A:$A,N$6,Tabla!$B:$B,"GCFP",Tabla!$G:$G,"C")</f>
        <v>14099.274070212554</v>
      </c>
      <c r="O8" s="13">
        <f>SUMIFS(Tabla!$F:$F,Tabla!$A:$A,O$6,Tabla!$B:$B,"GCFP",Tabla!$G:$G,"C")</f>
        <v>15179.313986387817</v>
      </c>
      <c r="P8" s="13">
        <f>SUMIFS(Tabla!$F:$F,Tabla!$A:$A,P$6,Tabla!$B:$B,"GCFP",Tabla!$G:$G,"C")</f>
        <v>16873.29503042806</v>
      </c>
      <c r="Q8" s="13">
        <f>SUMIFS(Tabla!$F:$F,Tabla!$A:$A,Q$6,Tabla!$B:$B,"GCFP",Tabla!$G:$G,"C")</f>
        <v>19152.066532969344</v>
      </c>
      <c r="R8" s="13">
        <f>SUMIFS(Tabla!$F:$F,Tabla!$A:$A,R$6,Tabla!$B:$B,"GCFP",Tabla!$G:$G,"C")</f>
        <v>21294.125106025109</v>
      </c>
      <c r="S8" s="13">
        <f>SUMIFS(Tabla!$F:$F,Tabla!$A:$A,S$6,Tabla!$B:$B,"GCFP",Tabla!$G:$G,"C")</f>
        <v>23762.641718275539</v>
      </c>
      <c r="T8" s="13">
        <f>SUMIFS(Tabla!$F:$F,Tabla!$A:$A,T$6,Tabla!$B:$B,"GCFP",Tabla!$G:$G,"C")</f>
        <v>26742.167901292312</v>
      </c>
      <c r="U8" s="13">
        <f>SUMIFS(Tabla!$F:$F,Tabla!$A:$A,U$6,Tabla!$B:$B,"GCFP",Tabla!$G:$G,"C")</f>
        <v>27705.042311740763</v>
      </c>
      <c r="V8" s="13">
        <f>SUMIFS(Tabla!$F:$F,Tabla!$A:$A,V$6,Tabla!$B:$B,"GCFP",Tabla!$G:$G,"C")</f>
        <v>29964.022156683081</v>
      </c>
      <c r="W8" s="13">
        <f>SUMIFS(Tabla!$F:$F,Tabla!$A:$A,W$6,Tabla!$B:$B,"GCFP",Tabla!$G:$G,"C")</f>
        <v>31340.378187687937</v>
      </c>
      <c r="X8" s="13">
        <f>SUMIFS(Tabla!$F:$F,Tabla!$A:$A,X$6,Tabla!$B:$B,"GCFP",Tabla!$G:$G,"C")</f>
        <v>33158.718388808498</v>
      </c>
      <c r="Y8" s="13">
        <f>SUMIFS(Tabla!$F:$F,Tabla!$A:$A,Y$6,Tabla!$B:$B,"GCFP",Tabla!$G:$G,"C")</f>
        <v>35453.303693988128</v>
      </c>
      <c r="Z8" s="13">
        <f>SUMIFS(Tabla!$F:$F,Tabla!$A:$A,Z$6,Tabla!$B:$B,"GCFP",Tabla!$G:$G,"C")</f>
        <v>32792.298976232982</v>
      </c>
      <c r="AA8" s="12">
        <f>SUMIFS(Tabla!$F:$F,Tabla!$A:$A,AA$6,Tabla!$B:$B,"GCFP",Tabla!$G:$G,"C")</f>
        <v>34963.504724283011</v>
      </c>
      <c r="AB8" s="12">
        <f>SUMIFS(Tabla!$F:$F,Tabla!$A:$A,AB$6,Tabla!$B:$B,"GCFP",Tabla!$G:$G,"C")</f>
        <v>37324.972772796136</v>
      </c>
      <c r="AC8" s="12">
        <f>SUMIFS(Tabla!$F:$F,Tabla!$A:$A,AC$6,Tabla!$B:$B,"GCFP",Tabla!$G:$G,"C")</f>
        <v>39671.366021930524</v>
      </c>
      <c r="AD8" s="12">
        <f>SUMIFS(Tabla!$F:$F,Tabla!$A:$A,AD$6,Tabla!$B:$B,"GCFP",Tabla!$G:$G,"C")</f>
        <v>42414.965567902524</v>
      </c>
    </row>
    <row r="9" spans="1:30" s="11" customFormat="1" ht="24.75" customHeight="1" x14ac:dyDescent="0.2">
      <c r="A9" s="14" t="s">
        <v>36</v>
      </c>
      <c r="B9" s="13">
        <f>SUMIFS(Tabla!$F:$F,Tabla!$A:$A,B$6,Tabla!$B:$B,"FBKF",Tabla!$G:$G,"C")</f>
        <v>1853.2938116248258</v>
      </c>
      <c r="C9" s="13">
        <f>SUMIFS(Tabla!$F:$F,Tabla!$A:$A,C$6,Tabla!$B:$B,"FBKF",Tabla!$G:$G,"C")</f>
        <v>2043.5655476257023</v>
      </c>
      <c r="D9" s="13">
        <f>SUMIFS(Tabla!$F:$F,Tabla!$A:$A,D$6,Tabla!$B:$B,"FBKF",Tabla!$G:$G,"C")</f>
        <v>2521.7829490923641</v>
      </c>
      <c r="E9" s="13">
        <f>SUMIFS(Tabla!$F:$F,Tabla!$A:$A,E$6,Tabla!$B:$B,"FBKF",Tabla!$G:$G,"C")</f>
        <v>2702.3009935187956</v>
      </c>
      <c r="F9" s="13">
        <f>SUMIFS(Tabla!$F:$F,Tabla!$A:$A,F$6,Tabla!$B:$B,"FBKF",Tabla!$G:$G,"C")</f>
        <v>2680.3152283577479</v>
      </c>
      <c r="G9" s="13">
        <f>SUMIFS(Tabla!$F:$F,Tabla!$A:$A,G$6,Tabla!$B:$B,"FBKF",Tabla!$G:$G,"C")</f>
        <v>2010.0430989628915</v>
      </c>
      <c r="H9" s="13">
        <f>SUMIFS(Tabla!$F:$F,Tabla!$A:$A,H$6,Tabla!$B:$B,"FBKF",Tabla!$G:$G,"C")</f>
        <v>1898.1651307768227</v>
      </c>
      <c r="I9" s="13">
        <f>SUMIFS(Tabla!$F:$F,Tabla!$A:$A,I$6,Tabla!$B:$B,"FBKF",Tabla!$G:$G,"C")</f>
        <v>2558.1568813264371</v>
      </c>
      <c r="J9" s="13">
        <f>SUMIFS(Tabla!$F:$F,Tabla!$A:$A,J$6,Tabla!$B:$B,"FBKF",Tabla!$G:$G,"C")</f>
        <v>2777.2101006196744</v>
      </c>
      <c r="K9" s="13">
        <f>SUMIFS(Tabla!$F:$F,Tabla!$A:$A,K$6,Tabla!$B:$B,"FBKF",Tabla!$G:$G,"C")</f>
        <v>3213.8465550176275</v>
      </c>
      <c r="L9" s="13">
        <f>SUMIFS(Tabla!$F:$F,Tabla!$A:$A,L$6,Tabla!$B:$B,"FBKF",Tabla!$G:$G,"C")</f>
        <v>4020.6281732764783</v>
      </c>
      <c r="M9" s="13">
        <f>SUMIFS(Tabla!$F:$F,Tabla!$A:$A,M$6,Tabla!$B:$B,"FBKF",Tabla!$G:$G,"C")</f>
        <v>5941.6542791078436</v>
      </c>
      <c r="N9" s="13">
        <f>SUMIFS(Tabla!$F:$F,Tabla!$A:$A,N$6,Tabla!$B:$B,"FBKF",Tabla!$G:$G,"C")</f>
        <v>7957.3110917582599</v>
      </c>
      <c r="O9" s="13">
        <f>SUMIFS(Tabla!$F:$F,Tabla!$A:$A,O$6,Tabla!$B:$B,"FBKF",Tabla!$G:$G,"C")</f>
        <v>7917.571406424523</v>
      </c>
      <c r="P9" s="13">
        <f>SUMIFS(Tabla!$F:$F,Tabla!$A:$A,P$6,Tabla!$B:$B,"FBKF",Tabla!$G:$G,"C")</f>
        <v>8811.8905077638883</v>
      </c>
      <c r="Q9" s="13">
        <f>SUMIFS(Tabla!$F:$F,Tabla!$A:$A,Q$6,Tabla!$B:$B,"FBKF",Tabla!$G:$G,"C")</f>
        <v>10909.796226866991</v>
      </c>
      <c r="R9" s="13">
        <f>SUMIFS(Tabla!$F:$F,Tabla!$A:$A,R$6,Tabla!$B:$B,"FBKF",Tabla!$G:$G,"C")</f>
        <v>14498.578799523477</v>
      </c>
      <c r="S9" s="13">
        <f>SUMIFS(Tabla!$F:$F,Tabla!$A:$A,S$6,Tabla!$B:$B,"FBKF",Tabla!$G:$G,"C")</f>
        <v>18176.181618327315</v>
      </c>
      <c r="T9" s="13">
        <f>SUMIFS(Tabla!$F:$F,Tabla!$A:$A,T$6,Tabla!$B:$B,"FBKF",Tabla!$G:$G,"C")</f>
        <v>20675.880127234021</v>
      </c>
      <c r="U9" s="13">
        <f>SUMIFS(Tabla!$F:$F,Tabla!$A:$A,U$6,Tabla!$B:$B,"FBKF",Tabla!$G:$G,"C")</f>
        <v>21881.039024102796</v>
      </c>
      <c r="V9" s="13">
        <f>SUMIFS(Tabla!$F:$F,Tabla!$A:$A,V$6,Tabla!$B:$B,"FBKF",Tabla!$G:$G,"C")</f>
        <v>22897.963442262964</v>
      </c>
      <c r="W9" s="13">
        <f>SUMIFS(Tabla!$F:$F,Tabla!$A:$A,W$6,Tabla!$B:$B,"FBKF",Tabla!$G:$G,"C")</f>
        <v>25304.115615243893</v>
      </c>
      <c r="X9" s="13">
        <f>SUMIFS(Tabla!$F:$F,Tabla!$A:$A,X$6,Tabla!$B:$B,"FBKF",Tabla!$G:$G,"C")</f>
        <v>26034.346916743387</v>
      </c>
      <c r="Y9" s="13">
        <f>SUMIFS(Tabla!$F:$F,Tabla!$A:$A,Y$6,Tabla!$B:$B,"FBKF",Tabla!$G:$G,"C")</f>
        <v>25850.729080080207</v>
      </c>
      <c r="Z9" s="13">
        <f>SUMIFS(Tabla!$F:$F,Tabla!$A:$A,Z$6,Tabla!$B:$B,"FBKF",Tabla!$G:$G,"C")</f>
        <v>13503.338576505523</v>
      </c>
      <c r="AA9" s="12">
        <f>SUMIFS(Tabla!$F:$F,Tabla!$A:$A,AA$6,Tabla!$B:$B,"FBKF",Tabla!$G:$G,"C")</f>
        <v>18489.705798922423</v>
      </c>
      <c r="AB9" s="12">
        <f>SUMIFS(Tabla!$F:$F,Tabla!$A:$A,AB$6,Tabla!$B:$B,"FBKF",Tabla!$G:$G,"C")</f>
        <v>22642.890298908824</v>
      </c>
      <c r="AC9" s="12">
        <f>SUMIFS(Tabla!$F:$F,Tabla!$A:$A,AC$6,Tabla!$B:$B,"FBKF",Tabla!$G:$G,"C")</f>
        <v>26751.906098629534</v>
      </c>
      <c r="AD9" s="12">
        <f>SUMIFS(Tabla!$F:$F,Tabla!$A:$A,AD$6,Tabla!$B:$B,"FBKF",Tabla!$G:$G,"C")</f>
        <v>27165.349041170124</v>
      </c>
    </row>
    <row r="10" spans="1:30" s="11" customFormat="1" ht="24.75" customHeight="1" x14ac:dyDescent="0.2">
      <c r="A10" s="14" t="s">
        <v>37</v>
      </c>
      <c r="B10" s="13">
        <f>SUMIFS(Tabla!$F:$F,Tabla!$A:$A,B$6,Tabla!$B:$B,"VE",Tabla!$G:$G,"C")</f>
        <v>605.69477797938703</v>
      </c>
      <c r="C10" s="13">
        <f>SUMIFS(Tabla!$F:$F,Tabla!$A:$A,C$6,Tabla!$B:$B,"VE",Tabla!$G:$G,"C")</f>
        <v>676.20761524396141</v>
      </c>
      <c r="D10" s="13">
        <f>SUMIFS(Tabla!$F:$F,Tabla!$A:$A,D$6,Tabla!$B:$B,"VE",Tabla!$G:$G,"C")</f>
        <v>764.6571454075214</v>
      </c>
      <c r="E10" s="13">
        <f>SUMIFS(Tabla!$F:$F,Tabla!$A:$A,E$6,Tabla!$B:$B,"VE",Tabla!$G:$G,"C")</f>
        <v>688.2978218793462</v>
      </c>
      <c r="F10" s="13">
        <f>SUMIFS(Tabla!$F:$F,Tabla!$A:$A,F$6,Tabla!$B:$B,"VE",Tabla!$G:$G,"C")</f>
        <v>718.89309803245828</v>
      </c>
      <c r="G10" s="13">
        <f>SUMIFS(Tabla!$F:$F,Tabla!$A:$A,G$6,Tabla!$B:$B,"VE",Tabla!$G:$G,"C")</f>
        <v>731.8652409056175</v>
      </c>
      <c r="H10" s="13">
        <f>SUMIFS(Tabla!$F:$F,Tabla!$A:$A,H$6,Tabla!$B:$B,"VE",Tabla!$G:$G,"C")</f>
        <v>815.77631498912672</v>
      </c>
      <c r="I10" s="13">
        <f>SUMIFS(Tabla!$F:$F,Tabla!$A:$A,I$6,Tabla!$B:$B,"VE",Tabla!$G:$G,"C")</f>
        <v>908.47923827857858</v>
      </c>
      <c r="J10" s="13">
        <f>SUMIFS(Tabla!$F:$F,Tabla!$A:$A,J$6,Tabla!$B:$B,"VE",Tabla!$G:$G,"C")</f>
        <v>1315.7744031230327</v>
      </c>
      <c r="K10" s="13">
        <f>SUMIFS(Tabla!$F:$F,Tabla!$A:$A,K$6,Tabla!$B:$B,"VE",Tabla!$G:$G,"C")</f>
        <v>1280.3166973167959</v>
      </c>
      <c r="L10" s="13">
        <f>SUMIFS(Tabla!$F:$F,Tabla!$A:$A,L$6,Tabla!$B:$B,"VE",Tabla!$G:$G,"C")</f>
        <v>1317.055689392887</v>
      </c>
      <c r="M10" s="13">
        <f>SUMIFS(Tabla!$F:$F,Tabla!$A:$A,M$6,Tabla!$B:$B,"VE",Tabla!$G:$G,"C")</f>
        <v>1743.3885557767046</v>
      </c>
      <c r="N10" s="13">
        <f>SUMIFS(Tabla!$F:$F,Tabla!$A:$A,N$6,Tabla!$B:$B,"VE",Tabla!$G:$G,"C")</f>
        <v>2688.8691077002954</v>
      </c>
      <c r="O10" s="13">
        <f>SUMIFS(Tabla!$F:$F,Tabla!$A:$A,O$6,Tabla!$B:$B,"VE",Tabla!$G:$G,"C")</f>
        <v>657.83879993023982</v>
      </c>
      <c r="P10" s="13">
        <f>SUMIFS(Tabla!$F:$F,Tabla!$A:$A,P$6,Tabla!$B:$B,"VE",Tabla!$G:$G,"C")</f>
        <v>2476.7320299338016</v>
      </c>
      <c r="Q10" s="13">
        <f>SUMIFS(Tabla!$F:$F,Tabla!$A:$A,Q$6,Tabla!$B:$B,"VE",Tabla!$G:$G,"C")</f>
        <v>2515.4019900578865</v>
      </c>
      <c r="R10" s="13">
        <f>SUMIFS(Tabla!$F:$F,Tabla!$A:$A,R$6,Tabla!$B:$B,"VE",Tabla!$G:$G,"C")</f>
        <v>3181.156159298183</v>
      </c>
      <c r="S10" s="13">
        <f>SUMIFS(Tabla!$F:$F,Tabla!$A:$A,S$6,Tabla!$B:$B,"VE",Tabla!$G:$G,"C")</f>
        <v>2045.2157647890053</v>
      </c>
      <c r="T10" s="13">
        <f>SUMIFS(Tabla!$F:$F,Tabla!$A:$A,T$6,Tabla!$B:$B,"VE",Tabla!$G:$G,"C")</f>
        <v>1733.3149708329584</v>
      </c>
      <c r="U10" s="13">
        <f>SUMIFS(Tabla!$F:$F,Tabla!$A:$A,U$6,Tabla!$B:$B,"VE",Tabla!$G:$G,"C")</f>
        <v>1689.9875129782909</v>
      </c>
      <c r="V10" s="13">
        <f>SUMIFS(Tabla!$F:$F,Tabla!$A:$A,V$6,Tabla!$B:$B,"VE",Tabla!$G:$G,"C")</f>
        <v>1163.1531582796936</v>
      </c>
      <c r="W10" s="13">
        <f>SUMIFS(Tabla!$F:$F,Tabla!$A:$A,W$6,Tabla!$B:$B,"VE",Tabla!$G:$G,"C")</f>
        <v>1381.9526105373657</v>
      </c>
      <c r="X10" s="13">
        <f>SUMIFS(Tabla!$F:$F,Tabla!$A:$A,X$6,Tabla!$B:$B,"VE",Tabla!$G:$G,"C")</f>
        <v>1699.4272931314822</v>
      </c>
      <c r="Y10" s="13">
        <f>SUMIFS(Tabla!$F:$F,Tabla!$A:$A,Y$6,Tabla!$B:$B,"VE",Tabla!$G:$G,"C")</f>
        <v>712.36457411554238</v>
      </c>
      <c r="Z10" s="13">
        <f>SUMIFS(Tabla!$F:$F,Tabla!$A:$A,Z$6,Tabla!$B:$B,"VE",Tabla!$G:$G,"C")</f>
        <v>165.12386537041169</v>
      </c>
      <c r="AA10" s="12">
        <f>SUMIFS(Tabla!$F:$F,Tabla!$A:$A,AA$6,Tabla!$B:$B,"VE",Tabla!$G:$G,"C")</f>
        <v>2604.6468009772598</v>
      </c>
      <c r="AB10" s="12">
        <f>SUMIFS(Tabla!$F:$F,Tabla!$A:$A,AB$6,Tabla!$B:$B,"VE",Tabla!$G:$G,"C")</f>
        <v>4778.6863932916258</v>
      </c>
      <c r="AC10" s="12">
        <f>SUMIFS(Tabla!$F:$F,Tabla!$A:$A,AC$6,Tabla!$B:$B,"VE",Tabla!$G:$G,"C")</f>
        <v>4671.6930239676421</v>
      </c>
      <c r="AD10" s="12">
        <f>SUMIFS(Tabla!$F:$F,Tabla!$A:$A,AD$6,Tabla!$B:$B,"VE",Tabla!$G:$G,"C")</f>
        <v>1849.584649866558</v>
      </c>
    </row>
    <row r="11" spans="1:30" s="11" customFormat="1" ht="24.75" customHeight="1" x14ac:dyDescent="0.2">
      <c r="A11" s="14" t="s">
        <v>38</v>
      </c>
      <c r="B11" s="13">
        <f>SUMIFS(Tabla!$F:$F,Tabla!$A:$A,B$6,Tabla!$B:$B,"EXP",Tabla!$G:$G,"C")</f>
        <v>7673.6466936186371</v>
      </c>
      <c r="C11" s="13">
        <f>SUMIFS(Tabla!$F:$F,Tabla!$A:$A,C$6,Tabla!$B:$B,"EXP",Tabla!$G:$G,"C")</f>
        <v>8944.3591167210507</v>
      </c>
      <c r="D11" s="13">
        <f>SUMIFS(Tabla!$F:$F,Tabla!$A:$A,D$6,Tabla!$B:$B,"EXP",Tabla!$G:$G,"C")</f>
        <v>8476.3583282162017</v>
      </c>
      <c r="E11" s="13">
        <f>SUMIFS(Tabla!$F:$F,Tabla!$A:$A,E$6,Tabla!$B:$B,"EXP",Tabla!$G:$G,"C")</f>
        <v>7437.7446141977271</v>
      </c>
      <c r="F11" s="13">
        <f>SUMIFS(Tabla!$F:$F,Tabla!$A:$A,F$6,Tabla!$B:$B,"EXP",Tabla!$G:$G,"C")</f>
        <v>8252.1102653983125</v>
      </c>
      <c r="G11" s="13">
        <f>SUMIFS(Tabla!$F:$F,Tabla!$A:$A,G$6,Tabla!$B:$B,"EXP",Tabla!$G:$G,"C")</f>
        <v>8417.75708674616</v>
      </c>
      <c r="H11" s="13">
        <f>SUMIFS(Tabla!$F:$F,Tabla!$A:$A,H$6,Tabla!$B:$B,"EXP",Tabla!$G:$G,"C")</f>
        <v>8042.6542289402323</v>
      </c>
      <c r="I11" s="13">
        <f>SUMIFS(Tabla!$F:$F,Tabla!$A:$A,I$6,Tabla!$B:$B,"EXP",Tabla!$G:$G,"C")</f>
        <v>7908.1746968276575</v>
      </c>
      <c r="J11" s="13">
        <f>SUMIFS(Tabla!$F:$F,Tabla!$A:$A,J$6,Tabla!$B:$B,"EXP",Tabla!$G:$G,"C")</f>
        <v>9147.223690740384</v>
      </c>
      <c r="K11" s="13">
        <f>SUMIFS(Tabla!$F:$F,Tabla!$A:$A,K$6,Tabla!$B:$B,"EXP",Tabla!$G:$G,"C")</f>
        <v>11343.421801528963</v>
      </c>
      <c r="L11" s="13">
        <f>SUMIFS(Tabla!$F:$F,Tabla!$A:$A,L$6,Tabla!$B:$B,"EXP",Tabla!$G:$G,"C")</f>
        <v>12911.451374840513</v>
      </c>
      <c r="M11" s="13">
        <f>SUMIFS(Tabla!$F:$F,Tabla!$A:$A,M$6,Tabla!$B:$B,"EXP",Tabla!$G:$G,"C")</f>
        <v>15632.029196771173</v>
      </c>
      <c r="N11" s="13">
        <f>SUMIFS(Tabla!$F:$F,Tabla!$A:$A,N$6,Tabla!$B:$B,"EXP",Tabla!$G:$G,"C")</f>
        <v>20139.437661573764</v>
      </c>
      <c r="O11" s="13">
        <f>SUMIFS(Tabla!$F:$F,Tabla!$A:$A,O$6,Tabla!$B:$B,"EXP",Tabla!$G:$G,"C")</f>
        <v>19444.070798892488</v>
      </c>
      <c r="P11" s="13">
        <f>SUMIFS(Tabla!$F:$F,Tabla!$A:$A,P$6,Tabla!$B:$B,"EXP",Tabla!$G:$G,"C")</f>
        <v>21169.337648064338</v>
      </c>
      <c r="Q11" s="13">
        <f>SUMIFS(Tabla!$F:$F,Tabla!$A:$A,Q$6,Tabla!$B:$B,"EXP",Tabla!$G:$G,"C")</f>
        <v>27745.672021091756</v>
      </c>
      <c r="R11" s="13">
        <f>SUMIFS(Tabla!$F:$F,Tabla!$A:$A,R$6,Tabla!$B:$B,"EXP",Tabla!$G:$G,"C")</f>
        <v>31007.035881593187</v>
      </c>
      <c r="S11" s="13">
        <f>SUMIFS(Tabla!$F:$F,Tabla!$A:$A,S$6,Tabla!$B:$B,"EXP",Tabla!$G:$G,"C")</f>
        <v>30311.100681535194</v>
      </c>
      <c r="T11" s="13">
        <f>SUMIFS(Tabla!$F:$F,Tabla!$A:$A,T$6,Tabla!$B:$B,"EXP",Tabla!$G:$G,"C")</f>
        <v>28227.8658436353</v>
      </c>
      <c r="U11" s="13">
        <f>SUMIFS(Tabla!$F:$F,Tabla!$A:$A,U$6,Tabla!$B:$B,"EXP",Tabla!$G:$G,"C")</f>
        <v>26426.478345700991</v>
      </c>
      <c r="V11" s="13">
        <f>SUMIFS(Tabla!$F:$F,Tabla!$A:$A,V$6,Tabla!$B:$B,"EXP",Tabla!$G:$G,"C")</f>
        <v>24944.633860346657</v>
      </c>
      <c r="W11" s="13">
        <f>SUMIFS(Tabla!$F:$F,Tabla!$A:$A,W$6,Tabla!$B:$B,"EXP",Tabla!$G:$G,"C")</f>
        <v>26677.342738402902</v>
      </c>
      <c r="X11" s="13">
        <f>SUMIFS(Tabla!$F:$F,Tabla!$A:$A,X$6,Tabla!$B:$B,"EXP",Tabla!$G:$G,"C")</f>
        <v>28506.576356792259</v>
      </c>
      <c r="Y11" s="13">
        <f>SUMIFS(Tabla!$F:$F,Tabla!$A:$A,Y$6,Tabla!$B:$B,"EXP",Tabla!$G:$G,"C")</f>
        <v>28061.045272559328</v>
      </c>
      <c r="Z11" s="13">
        <f>SUMIFS(Tabla!$F:$F,Tabla!$A:$A,Z$6,Tabla!$B:$B,"EXP",Tabla!$G:$G,"C")</f>
        <v>20695.086041165534</v>
      </c>
      <c r="AA11" s="12">
        <f>SUMIFS(Tabla!$F:$F,Tabla!$A:$A,AA$6,Tabla!$B:$B,"EXP",Tabla!$G:$G,"C")</f>
        <v>28041.417544043758</v>
      </c>
      <c r="AB11" s="12">
        <f>SUMIFS(Tabla!$F:$F,Tabla!$A:$A,AB$6,Tabla!$B:$B,"EXP",Tabla!$G:$G,"C")</f>
        <v>36730.40798399393</v>
      </c>
      <c r="AC11" s="12">
        <f>SUMIFS(Tabla!$F:$F,Tabla!$A:$A,AC$6,Tabla!$B:$B,"EXP",Tabla!$G:$G,"C")</f>
        <v>38242.852826798015</v>
      </c>
      <c r="AD11" s="12">
        <f>SUMIFS(Tabla!$F:$F,Tabla!$A:$A,AD$6,Tabla!$B:$B,"EXP",Tabla!$G:$G,"C")</f>
        <v>38380.161273958845</v>
      </c>
    </row>
    <row r="12" spans="1:30" s="11" customFormat="1" ht="24.75" customHeight="1" x14ac:dyDescent="0.2">
      <c r="A12" s="14" t="s">
        <v>109</v>
      </c>
      <c r="B12" s="13">
        <f>SUMIFS(Tabla!$F:$F,Tabla!$A:$A,B$6,Tabla!$B:$B,"IMP",Tabla!$G:$G,"C")</f>
        <v>7558.3091475267802</v>
      </c>
      <c r="C12" s="13">
        <f>SUMIFS(Tabla!$F:$F,Tabla!$A:$A,C$6,Tabla!$B:$B,"IMP",Tabla!$G:$G,"C")</f>
        <v>8629.8539673380019</v>
      </c>
      <c r="D12" s="13">
        <f>SUMIFS(Tabla!$F:$F,Tabla!$A:$A,D$6,Tabla!$B:$B,"IMP",Tabla!$G:$G,"C")</f>
        <v>8934.1470965988501</v>
      </c>
      <c r="E12" s="13">
        <f>SUMIFS(Tabla!$F:$F,Tabla!$A:$A,E$6,Tabla!$B:$B,"IMP",Tabla!$G:$G,"C")</f>
        <v>7902.7751343332093</v>
      </c>
      <c r="F12" s="13">
        <f>SUMIFS(Tabla!$F:$F,Tabla!$A:$A,F$6,Tabla!$B:$B,"IMP",Tabla!$G:$G,"C")</f>
        <v>8405.0064135158718</v>
      </c>
      <c r="G12" s="13">
        <f>SUMIFS(Tabla!$F:$F,Tabla!$A:$A,G$6,Tabla!$B:$B,"IMP",Tabla!$G:$G,"C")</f>
        <v>8195.2664103897314</v>
      </c>
      <c r="H12" s="13">
        <f>SUMIFS(Tabla!$F:$F,Tabla!$A:$A,H$6,Tabla!$B:$B,"IMP",Tabla!$G:$G,"C")</f>
        <v>8089.5524272921739</v>
      </c>
      <c r="I12" s="13">
        <f>SUMIFS(Tabla!$F:$F,Tabla!$A:$A,I$6,Tabla!$B:$B,"IMP",Tabla!$G:$G,"C")</f>
        <v>8044.2551509451914</v>
      </c>
      <c r="J12" s="13">
        <f>SUMIFS(Tabla!$F:$F,Tabla!$A:$A,J$6,Tabla!$B:$B,"IMP",Tabla!$G:$G,"C")</f>
        <v>9692.055328223636</v>
      </c>
      <c r="K12" s="13">
        <f>SUMIFS(Tabla!$F:$F,Tabla!$A:$A,K$6,Tabla!$B:$B,"IMP",Tabla!$G:$G,"C")</f>
        <v>11798.912390942742</v>
      </c>
      <c r="L12" s="13">
        <f>SUMIFS(Tabla!$F:$F,Tabla!$A:$A,L$6,Tabla!$B:$B,"IMP",Tabla!$G:$G,"C")</f>
        <v>13486.936425623313</v>
      </c>
      <c r="M12" s="13">
        <f>SUMIFS(Tabla!$F:$F,Tabla!$A:$A,M$6,Tabla!$B:$B,"IMP",Tabla!$G:$G,"C")</f>
        <v>16654.324290852946</v>
      </c>
      <c r="N12" s="13">
        <f>SUMIFS(Tabla!$F:$F,Tabla!$A:$A,N$6,Tabla!$B:$B,"IMP",Tabla!$G:$G,"C")</f>
        <v>22194.340799931801</v>
      </c>
      <c r="O12" s="13">
        <f>SUMIFS(Tabla!$F:$F,Tabla!$A:$A,O$6,Tabla!$B:$B,"IMP",Tabla!$G:$G,"C")</f>
        <v>18642.68442801424</v>
      </c>
      <c r="P12" s="13">
        <f>SUMIFS(Tabla!$F:$F,Tabla!$A:$A,P$6,Tabla!$B:$B,"IMP",Tabla!$G:$G,"C")</f>
        <v>22801.278417156183</v>
      </c>
      <c r="Q12" s="13">
        <f>SUMIFS(Tabla!$F:$F,Tabla!$A:$A,Q$6,Tabla!$B:$B,"IMP",Tabla!$G:$G,"C")</f>
        <v>28715.326061231695</v>
      </c>
      <c r="R12" s="13">
        <f>SUMIFS(Tabla!$F:$F,Tabla!$A:$A,R$6,Tabla!$B:$B,"IMP",Tabla!$G:$G,"C")</f>
        <v>32720.76344898131</v>
      </c>
      <c r="S12" s="13">
        <f>SUMIFS(Tabla!$F:$F,Tabla!$A:$A,S$6,Tabla!$B:$B,"IMP",Tabla!$G:$G,"C")</f>
        <v>32165.330913885504</v>
      </c>
      <c r="T12" s="13">
        <f>SUMIFS(Tabla!$F:$F,Tabla!$A:$A,T$6,Tabla!$B:$B,"IMP",Tabla!$G:$G,"C")</f>
        <v>30898.187767530402</v>
      </c>
      <c r="U12" s="13">
        <f>SUMIFS(Tabla!$F:$F,Tabla!$A:$A,U$6,Tabla!$B:$B,"IMP",Tabla!$G:$G,"C")</f>
        <v>27433.598939317515</v>
      </c>
      <c r="V12" s="13">
        <f>SUMIFS(Tabla!$F:$F,Tabla!$A:$A,V$6,Tabla!$B:$B,"IMP",Tabla!$G:$G,"C")</f>
        <v>25491.12361025178</v>
      </c>
      <c r="W12" s="13">
        <f>SUMIFS(Tabla!$F:$F,Tabla!$A:$A,W$6,Tabla!$B:$B,"IMP",Tabla!$G:$G,"C")</f>
        <v>27388.49550783182</v>
      </c>
      <c r="X12" s="13">
        <f>SUMIFS(Tabla!$F:$F,Tabla!$A:$A,X$6,Tabla!$B:$B,"IMP",Tabla!$G:$G,"C")</f>
        <v>29473.747537663319</v>
      </c>
      <c r="Y12" s="13">
        <f>SUMIFS(Tabla!$F:$F,Tabla!$A:$A,Y$6,Tabla!$B:$B,"IMP",Tabla!$G:$G,"C")</f>
        <v>28061.255725477775</v>
      </c>
      <c r="Z12" s="13">
        <f>SUMIFS(Tabla!$F:$F,Tabla!$A:$A,Z$6,Tabla!$B:$B,"IMP",Tabla!$G:$G,"C")</f>
        <v>18505.270156145267</v>
      </c>
      <c r="AA12" s="12">
        <f>SUMIFS(Tabla!$F:$F,Tabla!$A:$A,AA$6,Tabla!$B:$B,"IMP",Tabla!$G:$G,"C")</f>
        <v>25965.646116500753</v>
      </c>
      <c r="AB12" s="12">
        <f>SUMIFS(Tabla!$F:$F,Tabla!$A:$A,AB$6,Tabla!$B:$B,"IMP",Tabla!$G:$G,"C")</f>
        <v>34758.827459467713</v>
      </c>
      <c r="AC12" s="12">
        <f>SUMIFS(Tabla!$F:$F,Tabla!$A:$A,AC$6,Tabla!$B:$B,"IMP",Tabla!$G:$G,"C")</f>
        <v>35804.273222329997</v>
      </c>
      <c r="AD12" s="12">
        <f>SUMIFS(Tabla!$F:$F,Tabla!$A:$A,AD$6,Tabla!$B:$B,"IMP",Tabla!$G:$G,"C")</f>
        <v>34017.704881490215</v>
      </c>
    </row>
    <row r="13" spans="1:30" s="11" customFormat="1" ht="30.95" customHeight="1" x14ac:dyDescent="0.2">
      <c r="A13" s="31" t="s">
        <v>39</v>
      </c>
      <c r="B13" s="32">
        <f>SUM(B7:B11)-B12</f>
        <v>9197.5033226936721</v>
      </c>
      <c r="C13" s="32">
        <f t="shared" ref="C13:AD13" si="0">SUM(C7:C11)-C12</f>
        <v>10058.854386139241</v>
      </c>
      <c r="D13" s="32">
        <f t="shared" si="0"/>
        <v>11019.55768916767</v>
      </c>
      <c r="E13" s="32">
        <f t="shared" si="0"/>
        <v>11660.704777088071</v>
      </c>
      <c r="F13" s="32">
        <f t="shared" si="0"/>
        <v>11966.497048648842</v>
      </c>
      <c r="G13" s="32">
        <f t="shared" si="0"/>
        <v>12252.90634068414</v>
      </c>
      <c r="H13" s="32">
        <f t="shared" si="0"/>
        <v>12800.851270551406</v>
      </c>
      <c r="I13" s="32">
        <f t="shared" si="0"/>
        <v>13603.456003285119</v>
      </c>
      <c r="J13" s="32">
        <f t="shared" si="0"/>
        <v>15100.20336178397</v>
      </c>
      <c r="K13" s="32">
        <f t="shared" si="0"/>
        <v>16623.906739312137</v>
      </c>
      <c r="L13" s="32">
        <f t="shared" si="0"/>
        <v>18659.721513012253</v>
      </c>
      <c r="M13" s="32">
        <f t="shared" si="0"/>
        <v>21717.433808268423</v>
      </c>
      <c r="N13" s="32">
        <f t="shared" si="0"/>
        <v>25721.327955277149</v>
      </c>
      <c r="O13" s="32">
        <f t="shared" si="0"/>
        <v>27791.215547348678</v>
      </c>
      <c r="P13" s="32">
        <f t="shared" si="0"/>
        <v>30231.009532950698</v>
      </c>
      <c r="Q13" s="32">
        <f t="shared" si="0"/>
        <v>35687.738251813549</v>
      </c>
      <c r="R13" s="32">
        <f t="shared" si="0"/>
        <v>41595.439720976719</v>
      </c>
      <c r="S13" s="32">
        <f t="shared" si="0"/>
        <v>46949.496479400834</v>
      </c>
      <c r="T13" s="32">
        <f t="shared" si="0"/>
        <v>51427.104881965468</v>
      </c>
      <c r="U13" s="32">
        <f t="shared" si="0"/>
        <v>55767.806073178101</v>
      </c>
      <c r="V13" s="32">
        <f t="shared" si="0"/>
        <v>59760.858717835894</v>
      </c>
      <c r="W13" s="32">
        <f t="shared" si="0"/>
        <v>64327.688826313752</v>
      </c>
      <c r="X13" s="32">
        <f t="shared" si="0"/>
        <v>67316.471181248766</v>
      </c>
      <c r="Y13" s="34">
        <f t="shared" si="0"/>
        <v>69778.991192557398</v>
      </c>
      <c r="Z13" s="34">
        <f t="shared" si="0"/>
        <v>57059.846521532265</v>
      </c>
      <c r="AA13" s="35">
        <f t="shared" si="0"/>
        <v>67396.392506599543</v>
      </c>
      <c r="AB13" s="35">
        <f t="shared" si="0"/>
        <v>76479.304470943141</v>
      </c>
      <c r="AC13" s="35">
        <f t="shared" si="0"/>
        <v>83812.155244333131</v>
      </c>
      <c r="AD13" s="35">
        <f t="shared" si="0"/>
        <v>86523.959131785086</v>
      </c>
    </row>
    <row r="14" spans="1:30" s="8" customFormat="1" ht="30" customHeight="1" x14ac:dyDescent="0.25">
      <c r="A14" s="124" t="s">
        <v>71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</row>
    <row r="15" spans="1:30" s="11" customFormat="1" ht="24.75" customHeight="1" x14ac:dyDescent="0.2">
      <c r="A15" s="30" t="s">
        <v>93</v>
      </c>
      <c r="B15" s="13" t="s">
        <v>63</v>
      </c>
      <c r="C15" s="13">
        <f>C7/B7*100-100</f>
        <v>1.9312608546655525</v>
      </c>
      <c r="D15" s="13">
        <f t="shared" ref="D15:AD15" si="1">D7/C7*100-100</f>
        <v>11.438609201899524</v>
      </c>
      <c r="E15" s="13">
        <f t="shared" si="1"/>
        <v>9.190541622271283</v>
      </c>
      <c r="F15" s="13">
        <f t="shared" si="1"/>
        <v>4.9015471338904888</v>
      </c>
      <c r="G15" s="13">
        <f t="shared" si="1"/>
        <v>9.5688769623060779</v>
      </c>
      <c r="H15" s="13">
        <f t="shared" si="1"/>
        <v>11.535027632307788</v>
      </c>
      <c r="I15" s="13">
        <f t="shared" si="1"/>
        <v>0.10908413167700814</v>
      </c>
      <c r="J15" s="13">
        <f t="shared" si="1"/>
        <v>7.9313745406798546</v>
      </c>
      <c r="K15" s="13">
        <f t="shared" si="1"/>
        <v>9.3006648514104171</v>
      </c>
      <c r="L15" s="13">
        <f t="shared" si="1"/>
        <v>7.110064266232726</v>
      </c>
      <c r="M15" s="13">
        <f t="shared" si="1"/>
        <v>6.5751570870959881</v>
      </c>
      <c r="N15" s="13">
        <f t="shared" si="1"/>
        <v>14.023100369739282</v>
      </c>
      <c r="O15" s="13">
        <f t="shared" si="1"/>
        <v>6.7417751827906187</v>
      </c>
      <c r="P15" s="13">
        <f t="shared" si="1"/>
        <v>14.402245136788139</v>
      </c>
      <c r="Q15" s="13">
        <f t="shared" si="1"/>
        <v>10.242946642119549</v>
      </c>
      <c r="R15" s="13">
        <f t="shared" si="1"/>
        <v>6.2542084488372325</v>
      </c>
      <c r="S15" s="13">
        <f t="shared" si="1"/>
        <v>11.17291951568167</v>
      </c>
      <c r="T15" s="13">
        <f t="shared" si="1"/>
        <v>2.6220827231699246</v>
      </c>
      <c r="U15" s="13">
        <f t="shared" si="1"/>
        <v>11.176443189934076</v>
      </c>
      <c r="V15" s="13">
        <f t="shared" si="1"/>
        <v>14.245720083580821</v>
      </c>
      <c r="W15" s="13">
        <f t="shared" si="1"/>
        <v>11.623067446092989</v>
      </c>
      <c r="X15" s="13">
        <f t="shared" si="1"/>
        <v>5.4012155806683069</v>
      </c>
      <c r="Y15" s="13">
        <f t="shared" si="1"/>
        <v>5.0283723879339419</v>
      </c>
      <c r="Z15" s="13">
        <f t="shared" si="1"/>
        <v>8.327724058903101</v>
      </c>
      <c r="AA15" s="13">
        <f t="shared" si="1"/>
        <v>10.149449545543447</v>
      </c>
      <c r="AB15" s="12">
        <f t="shared" si="1"/>
        <v>5.3807992920499288</v>
      </c>
      <c r="AC15" s="12">
        <f t="shared" si="1"/>
        <v>5.3009606057342182</v>
      </c>
      <c r="AD15" s="12">
        <f t="shared" si="1"/>
        <v>4.4071422420892077</v>
      </c>
    </row>
    <row r="16" spans="1:30" s="11" customFormat="1" ht="24.75" customHeight="1" x14ac:dyDescent="0.2">
      <c r="A16" s="14" t="s">
        <v>35</v>
      </c>
      <c r="B16" s="13" t="s">
        <v>63</v>
      </c>
      <c r="C16" s="13">
        <f t="shared" ref="C16:C21" si="2">C8/B8*100-100</f>
        <v>7.0116835882603823</v>
      </c>
      <c r="D16" s="13">
        <f t="shared" ref="D16:AD16" si="3">D8/C8*100-100</f>
        <v>17.736821505955319</v>
      </c>
      <c r="E16" s="13">
        <f t="shared" si="3"/>
        <v>6.115535703958443</v>
      </c>
      <c r="F16" s="13">
        <f t="shared" si="3"/>
        <v>-1.2551676251186734</v>
      </c>
      <c r="G16" s="13">
        <f t="shared" si="3"/>
        <v>5.8245683354219722</v>
      </c>
      <c r="H16" s="13">
        <f t="shared" si="3"/>
        <v>8.528268843072766</v>
      </c>
      <c r="I16" s="13">
        <f t="shared" si="3"/>
        <v>1.6777625498183255</v>
      </c>
      <c r="J16" s="13">
        <f t="shared" si="3"/>
        <v>13.526779350497691</v>
      </c>
      <c r="K16" s="13">
        <f t="shared" si="3"/>
        <v>8.8630162280970808</v>
      </c>
      <c r="L16" s="13">
        <f t="shared" si="3"/>
        <v>11.180269138927429</v>
      </c>
      <c r="M16" s="13">
        <f t="shared" si="3"/>
        <v>8.7094140875936006</v>
      </c>
      <c r="N16" s="13">
        <f t="shared" si="3"/>
        <v>13.734563425018663</v>
      </c>
      <c r="O16" s="13">
        <f t="shared" si="3"/>
        <v>7.6602519448647115</v>
      </c>
      <c r="P16" s="13">
        <f t="shared" si="3"/>
        <v>11.159799748258294</v>
      </c>
      <c r="Q16" s="13">
        <f t="shared" si="3"/>
        <v>13.505195626769478</v>
      </c>
      <c r="R16" s="13">
        <f t="shared" si="3"/>
        <v>11.184477504651085</v>
      </c>
      <c r="S16" s="13">
        <f t="shared" si="3"/>
        <v>11.592477267600771</v>
      </c>
      <c r="T16" s="13">
        <f t="shared" si="3"/>
        <v>12.538699267284144</v>
      </c>
      <c r="U16" s="13">
        <f t="shared" si="3"/>
        <v>3.6005847170001601</v>
      </c>
      <c r="V16" s="13">
        <f t="shared" si="3"/>
        <v>8.1536776573880871</v>
      </c>
      <c r="W16" s="13">
        <f t="shared" si="3"/>
        <v>4.5933620787217251</v>
      </c>
      <c r="X16" s="13">
        <f t="shared" si="3"/>
        <v>5.8019089311273717</v>
      </c>
      <c r="Y16" s="13">
        <f t="shared" si="3"/>
        <v>6.9200060095027141</v>
      </c>
      <c r="Z16" s="13">
        <f t="shared" si="3"/>
        <v>-7.5056608002553418</v>
      </c>
      <c r="AA16" s="13">
        <f t="shared" si="3"/>
        <v>6.621084266228678</v>
      </c>
      <c r="AB16" s="12">
        <f t="shared" si="3"/>
        <v>6.7540942109073825</v>
      </c>
      <c r="AC16" s="12">
        <f t="shared" si="3"/>
        <v>6.2863897139786502</v>
      </c>
      <c r="AD16" s="12">
        <f t="shared" si="3"/>
        <v>6.915818185981621</v>
      </c>
    </row>
    <row r="17" spans="1:30" s="11" customFormat="1" ht="24.75" customHeight="1" x14ac:dyDescent="0.2">
      <c r="A17" s="14" t="s">
        <v>36</v>
      </c>
      <c r="B17" s="13" t="s">
        <v>63</v>
      </c>
      <c r="C17" s="13">
        <f t="shared" si="2"/>
        <v>10.266679509066122</v>
      </c>
      <c r="D17" s="13">
        <f t="shared" ref="D17:AD17" si="4">D9/C9*100-100</f>
        <v>23.401128582455996</v>
      </c>
      <c r="E17" s="13">
        <f t="shared" si="4"/>
        <v>7.1583497894377928</v>
      </c>
      <c r="F17" s="13">
        <f t="shared" si="4"/>
        <v>-0.81359423742131298</v>
      </c>
      <c r="G17" s="13">
        <f t="shared" si="4"/>
        <v>-25.007212670486439</v>
      </c>
      <c r="H17" s="13">
        <f t="shared" si="4"/>
        <v>-5.5659487223828137</v>
      </c>
      <c r="I17" s="13">
        <f t="shared" si="4"/>
        <v>34.76998601694433</v>
      </c>
      <c r="J17" s="13">
        <f t="shared" si="4"/>
        <v>8.5629314172340969</v>
      </c>
      <c r="K17" s="13">
        <f t="shared" si="4"/>
        <v>15.722125391252433</v>
      </c>
      <c r="L17" s="13">
        <f t="shared" si="4"/>
        <v>25.10330236517548</v>
      </c>
      <c r="M17" s="13">
        <f t="shared" si="4"/>
        <v>47.779252968470558</v>
      </c>
      <c r="N17" s="13">
        <f t="shared" si="4"/>
        <v>33.924168555849946</v>
      </c>
      <c r="O17" s="13">
        <f t="shared" si="4"/>
        <v>-0.49941098036116216</v>
      </c>
      <c r="P17" s="13">
        <f t="shared" si="4"/>
        <v>11.295371464710641</v>
      </c>
      <c r="Q17" s="13">
        <f t="shared" si="4"/>
        <v>23.807668936134661</v>
      </c>
      <c r="R17" s="13">
        <f t="shared" si="4"/>
        <v>32.89504678207075</v>
      </c>
      <c r="S17" s="13">
        <f t="shared" si="4"/>
        <v>25.36526420730776</v>
      </c>
      <c r="T17" s="13">
        <f t="shared" si="4"/>
        <v>13.752605257785405</v>
      </c>
      <c r="U17" s="13">
        <f t="shared" si="4"/>
        <v>5.8288154576856783</v>
      </c>
      <c r="V17" s="13">
        <f t="shared" si="4"/>
        <v>4.6475143024057815</v>
      </c>
      <c r="W17" s="13">
        <f t="shared" si="4"/>
        <v>10.508149246757341</v>
      </c>
      <c r="X17" s="13">
        <f t="shared" si="4"/>
        <v>2.8858202855332564</v>
      </c>
      <c r="Y17" s="13">
        <f t="shared" si="4"/>
        <v>-0.70529073477580084</v>
      </c>
      <c r="Z17" s="13">
        <f t="shared" si="4"/>
        <v>-47.764186709492897</v>
      </c>
      <c r="AA17" s="13">
        <f t="shared" si="4"/>
        <v>36.926921399221129</v>
      </c>
      <c r="AB17" s="12">
        <f t="shared" si="4"/>
        <v>22.46214485591463</v>
      </c>
      <c r="AC17" s="12">
        <f t="shared" si="4"/>
        <v>18.147046359707559</v>
      </c>
      <c r="AD17" s="12">
        <f t="shared" si="4"/>
        <v>1.5454709694939055</v>
      </c>
    </row>
    <row r="18" spans="1:30" s="11" customFormat="1" ht="24.75" customHeight="1" x14ac:dyDescent="0.2">
      <c r="A18" s="14" t="s">
        <v>37</v>
      </c>
      <c r="B18" s="13" t="s">
        <v>63</v>
      </c>
      <c r="C18" s="13">
        <f t="shared" si="2"/>
        <v>11.641645235873924</v>
      </c>
      <c r="D18" s="13">
        <f t="shared" ref="D18:AD18" si="5">D10/C10*100-100</f>
        <v>13.080232782005766</v>
      </c>
      <c r="E18" s="13">
        <f t="shared" si="5"/>
        <v>-9.9860864423727804</v>
      </c>
      <c r="F18" s="13">
        <f t="shared" si="5"/>
        <v>4.4450636309692158</v>
      </c>
      <c r="G18" s="13">
        <f t="shared" si="5"/>
        <v>1.8044606226798976</v>
      </c>
      <c r="H18" s="13">
        <f t="shared" si="5"/>
        <v>11.465372228865078</v>
      </c>
      <c r="I18" s="13">
        <f t="shared" si="5"/>
        <v>11.363767442878924</v>
      </c>
      <c r="J18" s="13">
        <f t="shared" si="5"/>
        <v>44.832633227393558</v>
      </c>
      <c r="K18" s="13">
        <f t="shared" si="5"/>
        <v>-2.6948165066957444</v>
      </c>
      <c r="L18" s="13">
        <f t="shared" si="5"/>
        <v>2.8695237790061157</v>
      </c>
      <c r="M18" s="13">
        <f t="shared" si="5"/>
        <v>32.370147277549137</v>
      </c>
      <c r="N18" s="13">
        <f t="shared" si="5"/>
        <v>54.232348192876913</v>
      </c>
      <c r="O18" s="13">
        <f t="shared" si="5"/>
        <v>-75.534740681636663</v>
      </c>
      <c r="P18" s="13">
        <f t="shared" si="5"/>
        <v>276.49527972452302</v>
      </c>
      <c r="Q18" s="13">
        <f t="shared" si="5"/>
        <v>1.5613299968151324</v>
      </c>
      <c r="R18" s="13">
        <f t="shared" si="5"/>
        <v>26.467108313966776</v>
      </c>
      <c r="S18" s="13">
        <f t="shared" si="5"/>
        <v>-35.708413470647898</v>
      </c>
      <c r="T18" s="13">
        <f t="shared" si="5"/>
        <v>-15.250263533355081</v>
      </c>
      <c r="U18" s="13">
        <f t="shared" si="5"/>
        <v>-2.4996875111420849</v>
      </c>
      <c r="V18" s="13">
        <f t="shared" si="5"/>
        <v>-31.173860792033253</v>
      </c>
      <c r="W18" s="13">
        <f t="shared" si="5"/>
        <v>18.81088923674308</v>
      </c>
      <c r="X18" s="13">
        <f t="shared" si="5"/>
        <v>22.972906608618658</v>
      </c>
      <c r="Y18" s="13">
        <f t="shared" si="5"/>
        <v>-58.082079945715705</v>
      </c>
      <c r="Z18" s="13">
        <f t="shared" si="5"/>
        <v>-76.820314854170533</v>
      </c>
      <c r="AA18" s="13">
        <f t="shared" si="5"/>
        <v>1477.3896735849928</v>
      </c>
      <c r="AB18" s="12">
        <f t="shared" si="5"/>
        <v>83.467731267773786</v>
      </c>
      <c r="AC18" s="12">
        <f t="shared" si="5"/>
        <v>-2.2389703051906196</v>
      </c>
      <c r="AD18" s="12">
        <f t="shared" si="5"/>
        <v>-60.40868609351142</v>
      </c>
    </row>
    <row r="19" spans="1:30" s="11" customFormat="1" ht="24.75" customHeight="1" x14ac:dyDescent="0.2">
      <c r="A19" s="14" t="s">
        <v>38</v>
      </c>
      <c r="B19" s="13" t="s">
        <v>63</v>
      </c>
      <c r="C19" s="13">
        <f t="shared" si="2"/>
        <v>16.559433524078344</v>
      </c>
      <c r="D19" s="13">
        <f t="shared" ref="D19:AD19" si="6">D11/C11*100-100</f>
        <v>-5.2323568675808616</v>
      </c>
      <c r="E19" s="13">
        <f t="shared" si="6"/>
        <v>-12.253065217419206</v>
      </c>
      <c r="F19" s="13">
        <f t="shared" si="6"/>
        <v>10.94909402570859</v>
      </c>
      <c r="G19" s="13">
        <f t="shared" si="6"/>
        <v>2.0073268051496598</v>
      </c>
      <c r="H19" s="13">
        <f t="shared" si="6"/>
        <v>-4.4560903093358633</v>
      </c>
      <c r="I19" s="13">
        <f t="shared" si="6"/>
        <v>-1.6720789963675315</v>
      </c>
      <c r="J19" s="13">
        <f t="shared" si="6"/>
        <v>15.667951726076154</v>
      </c>
      <c r="K19" s="13">
        <f t="shared" si="6"/>
        <v>24.009450135255378</v>
      </c>
      <c r="L19" s="13">
        <f t="shared" si="6"/>
        <v>13.823250168658973</v>
      </c>
      <c r="M19" s="13">
        <f t="shared" si="6"/>
        <v>21.071045717075833</v>
      </c>
      <c r="N19" s="13">
        <f t="shared" si="6"/>
        <v>28.834442464664818</v>
      </c>
      <c r="O19" s="13">
        <f t="shared" si="6"/>
        <v>-3.4527620600253499</v>
      </c>
      <c r="P19" s="13">
        <f t="shared" si="6"/>
        <v>8.8729714421227186</v>
      </c>
      <c r="Q19" s="13">
        <f t="shared" si="6"/>
        <v>31.065376169805376</v>
      </c>
      <c r="R19" s="13">
        <f t="shared" si="6"/>
        <v>11.754495829195278</v>
      </c>
      <c r="S19" s="13">
        <f t="shared" si="6"/>
        <v>-2.2444428506986753</v>
      </c>
      <c r="T19" s="13">
        <f t="shared" si="6"/>
        <v>-6.8728445719853113</v>
      </c>
      <c r="U19" s="13">
        <f t="shared" si="6"/>
        <v>-6.3815929546812526</v>
      </c>
      <c r="V19" s="13">
        <f t="shared" si="6"/>
        <v>-5.6074232289653452</v>
      </c>
      <c r="W19" s="13">
        <f t="shared" si="6"/>
        <v>6.9462189253082158</v>
      </c>
      <c r="X19" s="13">
        <f t="shared" si="6"/>
        <v>6.8568808982467147</v>
      </c>
      <c r="Y19" s="13">
        <f t="shared" si="6"/>
        <v>-1.5629063225853628</v>
      </c>
      <c r="Z19" s="13">
        <f t="shared" si="6"/>
        <v>-26.249767818153614</v>
      </c>
      <c r="AA19" s="13">
        <f t="shared" si="6"/>
        <v>35.497951002790217</v>
      </c>
      <c r="AB19" s="12">
        <f t="shared" si="6"/>
        <v>30.986273879709017</v>
      </c>
      <c r="AC19" s="12">
        <f t="shared" si="6"/>
        <v>4.117691378389182</v>
      </c>
      <c r="AD19" s="12">
        <f t="shared" si="6"/>
        <v>0.35904342121835953</v>
      </c>
    </row>
    <row r="20" spans="1:30" s="11" customFormat="1" ht="24.75" customHeight="1" x14ac:dyDescent="0.2">
      <c r="A20" s="14" t="s">
        <v>109</v>
      </c>
      <c r="B20" s="13" t="s">
        <v>63</v>
      </c>
      <c r="C20" s="46">
        <f t="shared" si="2"/>
        <v>14.177044083488582</v>
      </c>
      <c r="D20" s="46">
        <f t="shared" ref="D20:AD20" si="7">D12/C12*100-100</f>
        <v>3.5260518939547154</v>
      </c>
      <c r="E20" s="46">
        <f t="shared" si="7"/>
        <v>-11.544156942057455</v>
      </c>
      <c r="F20" s="46">
        <f t="shared" si="7"/>
        <v>6.3551255178797135</v>
      </c>
      <c r="G20" s="46">
        <f t="shared" si="7"/>
        <v>-2.4954175262598568</v>
      </c>
      <c r="H20" s="46">
        <f t="shared" si="7"/>
        <v>-1.2899395553942696</v>
      </c>
      <c r="I20" s="46">
        <f t="shared" si="7"/>
        <v>-0.55994786799527674</v>
      </c>
      <c r="J20" s="46">
        <f t="shared" si="7"/>
        <v>20.484185873751542</v>
      </c>
      <c r="K20" s="46">
        <f t="shared" si="7"/>
        <v>21.737980143219545</v>
      </c>
      <c r="L20" s="46">
        <f t="shared" si="7"/>
        <v>14.306607073176991</v>
      </c>
      <c r="M20" s="46">
        <f t="shared" si="7"/>
        <v>23.484857978658781</v>
      </c>
      <c r="N20" s="46">
        <f t="shared" si="7"/>
        <v>33.264733004638316</v>
      </c>
      <c r="O20" s="46">
        <f t="shared" si="7"/>
        <v>-16.002531473827219</v>
      </c>
      <c r="P20" s="46">
        <f t="shared" si="7"/>
        <v>22.306841083963477</v>
      </c>
      <c r="Q20" s="46">
        <f t="shared" si="7"/>
        <v>25.937351125126611</v>
      </c>
      <c r="R20" s="46">
        <f t="shared" si="7"/>
        <v>13.948779056899923</v>
      </c>
      <c r="S20" s="46">
        <f t="shared" si="7"/>
        <v>-1.697492590482625</v>
      </c>
      <c r="T20" s="46">
        <f t="shared" si="7"/>
        <v>-3.9394687085531785</v>
      </c>
      <c r="U20" s="46">
        <f t="shared" si="7"/>
        <v>-11.212919198625869</v>
      </c>
      <c r="V20" s="46">
        <f t="shared" si="7"/>
        <v>-7.0806434597314336</v>
      </c>
      <c r="W20" s="46">
        <f t="shared" si="7"/>
        <v>7.4432650619487504</v>
      </c>
      <c r="X20" s="46">
        <f t="shared" si="7"/>
        <v>7.6136056076363161</v>
      </c>
      <c r="Y20" s="46">
        <f t="shared" si="7"/>
        <v>-4.7923726373124964</v>
      </c>
      <c r="Z20" s="46">
        <f t="shared" si="7"/>
        <v>-34.054019758838876</v>
      </c>
      <c r="AA20" s="46">
        <f t="shared" si="7"/>
        <v>40.314871911653938</v>
      </c>
      <c r="AB20" s="50">
        <f t="shared" si="7"/>
        <v>33.864673744355741</v>
      </c>
      <c r="AC20" s="50">
        <f t="shared" si="7"/>
        <v>3.0077129732911203</v>
      </c>
      <c r="AD20" s="50">
        <f t="shared" si="7"/>
        <v>-4.9898187563979235</v>
      </c>
    </row>
    <row r="21" spans="1:30" s="11" customFormat="1" ht="30.95" customHeight="1" x14ac:dyDescent="0.2">
      <c r="A21" s="31" t="s">
        <v>39</v>
      </c>
      <c r="B21" s="32" t="s">
        <v>63</v>
      </c>
      <c r="C21" s="51">
        <f t="shared" si="2"/>
        <v>9.3650530282527171</v>
      </c>
      <c r="D21" s="51">
        <f t="shared" ref="D21:AD21" si="8">D13/C13*100-100</f>
        <v>9.5508222522064301</v>
      </c>
      <c r="E21" s="51">
        <f t="shared" si="8"/>
        <v>5.8182651791065467</v>
      </c>
      <c r="F21" s="51">
        <f t="shared" si="8"/>
        <v>2.622416718426976</v>
      </c>
      <c r="G21" s="51">
        <f t="shared" si="8"/>
        <v>2.3934263374730591</v>
      </c>
      <c r="H21" s="51">
        <f t="shared" si="8"/>
        <v>4.4719588531244199</v>
      </c>
      <c r="I21" s="51">
        <f t="shared" si="8"/>
        <v>6.2699324894127813</v>
      </c>
      <c r="J21" s="51">
        <f t="shared" si="8"/>
        <v>11.002699300364554</v>
      </c>
      <c r="K21" s="51">
        <f t="shared" si="8"/>
        <v>10.090614947507277</v>
      </c>
      <c r="L21" s="51">
        <f t="shared" si="8"/>
        <v>12.246307715898268</v>
      </c>
      <c r="M21" s="51">
        <f t="shared" si="8"/>
        <v>16.386698446297231</v>
      </c>
      <c r="N21" s="51">
        <f t="shared" si="8"/>
        <v>18.43631334326588</v>
      </c>
      <c r="O21" s="51">
        <f t="shared" si="8"/>
        <v>8.04735896867588</v>
      </c>
      <c r="P21" s="51">
        <f t="shared" si="8"/>
        <v>8.7790114161983013</v>
      </c>
      <c r="Q21" s="51">
        <f t="shared" si="8"/>
        <v>18.05010419157594</v>
      </c>
      <c r="R21" s="51">
        <f t="shared" si="8"/>
        <v>16.553869083768461</v>
      </c>
      <c r="S21" s="51">
        <f t="shared" si="8"/>
        <v>12.871739773252216</v>
      </c>
      <c r="T21" s="51">
        <f t="shared" si="8"/>
        <v>9.5370743848748134</v>
      </c>
      <c r="U21" s="51">
        <f t="shared" si="8"/>
        <v>8.440493006898464</v>
      </c>
      <c r="V21" s="51">
        <f t="shared" si="8"/>
        <v>7.1601393811657914</v>
      </c>
      <c r="W21" s="51">
        <f t="shared" si="8"/>
        <v>7.6418415104113393</v>
      </c>
      <c r="X21" s="51">
        <f t="shared" si="8"/>
        <v>4.6461833301749635</v>
      </c>
      <c r="Y21" s="51">
        <f t="shared" si="8"/>
        <v>3.6581240342773214</v>
      </c>
      <c r="Z21" s="51">
        <f t="shared" si="8"/>
        <v>-18.227756597865167</v>
      </c>
      <c r="AA21" s="51">
        <f t="shared" si="8"/>
        <v>18.115271272534272</v>
      </c>
      <c r="AB21" s="52">
        <f t="shared" si="8"/>
        <v>13.476851841074705</v>
      </c>
      <c r="AC21" s="52">
        <f t="shared" si="8"/>
        <v>9.5880196925378129</v>
      </c>
      <c r="AD21" s="52">
        <f t="shared" si="8"/>
        <v>3.2355735030872097</v>
      </c>
    </row>
    <row r="22" spans="1:30" s="8" customFormat="1" ht="15" customHeight="1" x14ac:dyDescent="0.2">
      <c r="A22" s="30" t="s">
        <v>65</v>
      </c>
    </row>
    <row r="23" spans="1:30" s="8" customFormat="1" ht="15" customHeight="1" x14ac:dyDescent="0.2">
      <c r="A23" s="7" t="s">
        <v>169</v>
      </c>
      <c r="Z23" s="9"/>
      <c r="AA23" s="9"/>
      <c r="AB23" s="9"/>
      <c r="AC23" s="9"/>
      <c r="AD23" s="9"/>
    </row>
    <row r="24" spans="1:30" s="8" customFormat="1" ht="15" customHeight="1" x14ac:dyDescent="0.2">
      <c r="A24" s="7" t="s">
        <v>73</v>
      </c>
      <c r="Z24" s="9"/>
      <c r="AA24" s="9"/>
      <c r="AB24" s="9"/>
      <c r="AC24" s="9"/>
      <c r="AD24" s="9"/>
    </row>
    <row r="25" spans="1:30" s="8" customFormat="1" ht="15" customHeight="1" x14ac:dyDescent="0.25">
      <c r="A25" s="8" t="s">
        <v>72</v>
      </c>
    </row>
    <row r="26" spans="1:30" s="8" customFormat="1" x14ac:dyDescent="0.25">
      <c r="A26" s="8" t="s">
        <v>103</v>
      </c>
      <c r="B26" s="21"/>
    </row>
    <row r="27" spans="1:30" s="8" customFormat="1" ht="24.75" customHeight="1" x14ac:dyDescent="0.25">
      <c r="B27" s="21"/>
    </row>
    <row r="28" spans="1:30" s="8" customFormat="1" ht="24.75" customHeight="1" x14ac:dyDescent="0.25"/>
    <row r="29" spans="1:30" s="8" customFormat="1" ht="24.75" customHeight="1" x14ac:dyDescent="0.25"/>
    <row r="30" spans="1:30" s="8" customFormat="1" ht="24.75" customHeight="1" x14ac:dyDescent="0.25"/>
    <row r="31" spans="1:30" s="8" customFormat="1" ht="24.75" customHeight="1" x14ac:dyDescent="0.25"/>
    <row r="32" spans="1:30" s="8" customFormat="1" ht="24.75" customHeight="1" x14ac:dyDescent="0.25"/>
    <row r="33" s="8" customFormat="1" ht="24.75" customHeight="1" x14ac:dyDescent="0.25"/>
    <row r="34" s="8" customFormat="1" ht="24.75" customHeight="1" x14ac:dyDescent="0.25"/>
    <row r="35" s="8" customFormat="1" ht="24.75" customHeight="1" x14ac:dyDescent="0.25"/>
    <row r="36" s="8" customFormat="1" ht="24.75" customHeight="1" x14ac:dyDescent="0.25"/>
    <row r="37" s="8" customFormat="1" ht="24.75" customHeight="1" x14ac:dyDescent="0.25"/>
    <row r="38" s="8" customFormat="1" ht="24.75" customHeight="1" x14ac:dyDescent="0.25"/>
    <row r="39" s="8" customFormat="1" ht="24.75" customHeight="1" x14ac:dyDescent="0.25"/>
    <row r="40" s="8" customFormat="1" ht="24.75" customHeight="1" x14ac:dyDescent="0.25"/>
    <row r="41" s="8" customFormat="1" ht="24.75" customHeight="1" x14ac:dyDescent="0.25"/>
    <row r="42" s="8" customFormat="1" ht="24.75" customHeight="1" x14ac:dyDescent="0.25"/>
    <row r="43" s="8" customFormat="1" ht="24.75" customHeight="1" x14ac:dyDescent="0.25"/>
    <row r="44" s="8" customFormat="1" ht="24.75" customHeight="1" x14ac:dyDescent="0.25"/>
    <row r="45" s="8" customFormat="1" ht="24.75" customHeight="1" x14ac:dyDescent="0.25"/>
    <row r="46" s="8" customFormat="1" ht="24.75" customHeight="1" x14ac:dyDescent="0.25"/>
    <row r="47" s="8" customFormat="1" ht="24.75" customHeight="1" x14ac:dyDescent="0.25"/>
    <row r="48" s="8" customFormat="1" ht="24.75" customHeight="1" x14ac:dyDescent="0.25"/>
    <row r="49" s="8" customFormat="1" ht="24.75" customHeight="1" x14ac:dyDescent="0.25"/>
    <row r="50" s="8" customFormat="1" ht="24.75" customHeight="1" x14ac:dyDescent="0.25"/>
    <row r="51" s="8" customFormat="1" ht="24.75" customHeight="1" x14ac:dyDescent="0.25"/>
    <row r="52" s="8" customFormat="1" ht="24.75" customHeight="1" x14ac:dyDescent="0.25"/>
    <row r="53" s="8" customFormat="1" ht="24.75" customHeight="1" x14ac:dyDescent="0.25"/>
    <row r="54" s="8" customFormat="1" ht="24.75" customHeight="1" x14ac:dyDescent="0.25"/>
    <row r="55" s="8" customFormat="1" ht="24.75" customHeight="1" x14ac:dyDescent="0.25"/>
    <row r="56" s="8" customFormat="1" ht="24.75" customHeight="1" x14ac:dyDescent="0.25"/>
    <row r="57" s="8" customFormat="1" ht="24.75" customHeight="1" x14ac:dyDescent="0.25"/>
    <row r="58" s="8" customFormat="1" ht="24.75" customHeight="1" x14ac:dyDescent="0.25"/>
    <row r="59" s="8" customFormat="1" ht="24.75" customHeight="1" x14ac:dyDescent="0.25"/>
    <row r="60" s="8" customFormat="1" ht="24.75" customHeight="1" x14ac:dyDescent="0.25"/>
    <row r="61" s="8" customFormat="1" ht="24.75" customHeight="1" x14ac:dyDescent="0.25"/>
    <row r="62" s="8" customFormat="1" ht="24.75" customHeight="1" x14ac:dyDescent="0.25"/>
    <row r="63" s="8" customFormat="1" ht="24.75" customHeight="1" x14ac:dyDescent="0.25"/>
    <row r="64" s="8" customFormat="1" ht="24.75" customHeight="1" x14ac:dyDescent="0.25"/>
    <row r="65" s="8" customFormat="1" ht="24.75" customHeight="1" x14ac:dyDescent="0.25"/>
    <row r="66" s="8" customFormat="1" ht="24.75" customHeight="1" x14ac:dyDescent="0.25"/>
    <row r="67" s="8" customFormat="1" ht="24.75" customHeight="1" x14ac:dyDescent="0.25"/>
    <row r="68" s="8" customFormat="1" ht="24.75" customHeight="1" x14ac:dyDescent="0.25"/>
    <row r="69" s="8" customFormat="1" ht="24.75" customHeight="1" x14ac:dyDescent="0.25"/>
    <row r="70" s="8" customFormat="1" ht="24.75" customHeight="1" x14ac:dyDescent="0.25"/>
    <row r="71" s="8" customFormat="1" ht="24.75" customHeight="1" x14ac:dyDescent="0.25"/>
    <row r="72" s="8" customFormat="1" ht="24.75" customHeight="1" x14ac:dyDescent="0.25"/>
    <row r="73" s="8" customFormat="1" ht="24.75" customHeight="1" x14ac:dyDescent="0.25"/>
    <row r="74" s="8" customFormat="1" ht="24.75" customHeight="1" x14ac:dyDescent="0.25"/>
    <row r="75" s="8" customFormat="1" ht="24.75" customHeight="1" x14ac:dyDescent="0.25"/>
    <row r="76" s="8" customFormat="1" ht="24.75" customHeight="1" x14ac:dyDescent="0.25"/>
    <row r="77" s="8" customFormat="1" ht="24.75" customHeight="1" x14ac:dyDescent="0.25"/>
    <row r="78" s="8" customFormat="1" ht="24.75" customHeight="1" x14ac:dyDescent="0.25"/>
    <row r="79" s="8" customFormat="1" ht="24.75" customHeight="1" x14ac:dyDescent="0.25"/>
    <row r="80" s="8" customFormat="1" ht="24.75" customHeight="1" x14ac:dyDescent="0.25"/>
    <row r="81" s="8" customFormat="1" ht="24.75" customHeight="1" x14ac:dyDescent="0.25"/>
    <row r="82" s="8" customFormat="1" ht="24.75" customHeight="1" x14ac:dyDescent="0.25"/>
    <row r="83" s="8" customFormat="1" ht="24.75" customHeight="1" x14ac:dyDescent="0.25"/>
    <row r="84" s="8" customFormat="1" ht="24.75" customHeight="1" x14ac:dyDescent="0.25"/>
    <row r="85" s="8" customFormat="1" ht="24.75" customHeight="1" x14ac:dyDescent="0.25"/>
    <row r="86" s="8" customFormat="1" ht="24.75" customHeight="1" x14ac:dyDescent="0.25"/>
    <row r="87" s="8" customFormat="1" ht="24.75" customHeight="1" x14ac:dyDescent="0.25"/>
    <row r="88" s="8" customFormat="1" ht="24.75" customHeight="1" x14ac:dyDescent="0.25"/>
    <row r="89" s="8" customFormat="1" ht="24.75" customHeight="1" x14ac:dyDescent="0.25"/>
    <row r="90" s="8" customFormat="1" ht="24.75" customHeight="1" x14ac:dyDescent="0.25"/>
    <row r="91" s="8" customFormat="1" ht="24.75" customHeight="1" x14ac:dyDescent="0.25"/>
    <row r="92" s="8" customFormat="1" ht="24.75" customHeight="1" x14ac:dyDescent="0.25"/>
    <row r="93" s="8" customFormat="1" ht="24.75" customHeight="1" x14ac:dyDescent="0.25"/>
    <row r="94" s="8" customFormat="1" ht="24.75" customHeight="1" x14ac:dyDescent="0.25"/>
    <row r="95" s="8" customFormat="1" ht="24.75" customHeight="1" x14ac:dyDescent="0.25"/>
    <row r="96" s="8" customFormat="1" ht="24.75" customHeight="1" x14ac:dyDescent="0.25"/>
    <row r="97" s="8" customFormat="1" ht="24.75" customHeight="1" x14ac:dyDescent="0.25"/>
    <row r="98" s="8" customFormat="1" ht="24.75" customHeight="1" x14ac:dyDescent="0.25"/>
    <row r="99" s="8" customFormat="1" ht="24.75" customHeight="1" x14ac:dyDescent="0.25"/>
    <row r="100" s="8" customFormat="1" ht="24.75" customHeight="1" x14ac:dyDescent="0.25"/>
    <row r="101" s="8" customFormat="1" ht="24.75" customHeight="1" x14ac:dyDescent="0.25"/>
    <row r="102" s="8" customFormat="1" ht="24.75" customHeight="1" x14ac:dyDescent="0.25"/>
    <row r="103" s="8" customFormat="1" ht="24.75" customHeight="1" x14ac:dyDescent="0.25"/>
    <row r="104" s="8" customFormat="1" ht="24.75" customHeight="1" x14ac:dyDescent="0.25"/>
    <row r="105" s="8" customFormat="1" ht="24.75" customHeight="1" x14ac:dyDescent="0.25"/>
    <row r="106" s="8" customFormat="1" ht="24.75" customHeight="1" x14ac:dyDescent="0.25"/>
    <row r="107" s="8" customFormat="1" ht="24.75" customHeight="1" x14ac:dyDescent="0.25"/>
    <row r="108" s="8" customFormat="1" ht="24.75" customHeight="1" x14ac:dyDescent="0.25"/>
    <row r="109" s="8" customFormat="1" ht="24.75" customHeight="1" x14ac:dyDescent="0.25"/>
    <row r="110" s="8" customFormat="1" ht="24.75" customHeight="1" x14ac:dyDescent="0.25"/>
    <row r="111" s="8" customFormat="1" ht="24.75" customHeight="1" x14ac:dyDescent="0.25"/>
    <row r="112" s="8" customFormat="1" ht="24.75" customHeight="1" x14ac:dyDescent="0.25"/>
    <row r="113" s="8" customFormat="1" ht="24.75" customHeight="1" x14ac:dyDescent="0.25"/>
    <row r="114" s="8" customFormat="1" ht="24.75" customHeight="1" x14ac:dyDescent="0.25"/>
    <row r="115" s="8" customFormat="1" ht="24.75" customHeight="1" x14ac:dyDescent="0.25"/>
    <row r="116" s="8" customFormat="1" ht="24.75" customHeight="1" x14ac:dyDescent="0.25"/>
    <row r="117" s="8" customFormat="1" ht="24.75" customHeight="1" x14ac:dyDescent="0.25"/>
    <row r="118" s="8" customFormat="1" ht="24.75" customHeight="1" x14ac:dyDescent="0.25"/>
    <row r="119" s="8" customFormat="1" ht="24.75" customHeight="1" x14ac:dyDescent="0.25"/>
    <row r="120" s="8" customFormat="1" ht="24.75" customHeight="1" x14ac:dyDescent="0.25"/>
    <row r="121" s="8" customFormat="1" ht="24.75" customHeight="1" x14ac:dyDescent="0.25"/>
    <row r="122" s="8" customFormat="1" ht="24.75" customHeight="1" x14ac:dyDescent="0.25"/>
    <row r="123" s="8" customFormat="1" ht="24.75" customHeight="1" x14ac:dyDescent="0.25"/>
    <row r="124" s="8" customFormat="1" ht="24.75" customHeight="1" x14ac:dyDescent="0.25"/>
    <row r="125" s="8" customFormat="1" ht="24.75" customHeight="1" x14ac:dyDescent="0.25"/>
    <row r="126" s="8" customFormat="1" ht="24.75" customHeight="1" x14ac:dyDescent="0.25"/>
    <row r="127" s="8" customFormat="1" ht="24.75" customHeight="1" x14ac:dyDescent="0.25"/>
    <row r="128" s="8" customFormat="1" ht="24.75" customHeight="1" x14ac:dyDescent="0.25"/>
    <row r="129" s="8" customFormat="1" ht="24.75" customHeight="1" x14ac:dyDescent="0.25"/>
    <row r="130" s="8" customFormat="1" ht="24.75" customHeight="1" x14ac:dyDescent="0.25"/>
    <row r="131" s="8" customFormat="1" ht="24.75" customHeight="1" x14ac:dyDescent="0.25"/>
    <row r="132" s="8" customFormat="1" ht="24.75" customHeight="1" x14ac:dyDescent="0.25"/>
    <row r="133" s="8" customFormat="1" ht="24.75" customHeight="1" x14ac:dyDescent="0.25"/>
    <row r="134" s="8" customFormat="1" ht="24.75" customHeight="1" x14ac:dyDescent="0.25"/>
    <row r="135" s="8" customFormat="1" ht="24.75" customHeight="1" x14ac:dyDescent="0.25"/>
    <row r="136" s="8" customFormat="1" ht="24.75" customHeight="1" x14ac:dyDescent="0.25"/>
    <row r="137" s="8" customFormat="1" ht="24.75" customHeight="1" x14ac:dyDescent="0.25"/>
    <row r="138" s="8" customFormat="1" ht="24.75" customHeight="1" x14ac:dyDescent="0.25"/>
    <row r="139" s="8" customFormat="1" ht="24.75" customHeight="1" x14ac:dyDescent="0.25"/>
    <row r="140" s="8" customFormat="1" ht="24.75" customHeight="1" x14ac:dyDescent="0.25"/>
    <row r="141" s="8" customFormat="1" ht="24.75" customHeight="1" x14ac:dyDescent="0.25"/>
    <row r="142" s="8" customFormat="1" ht="24.75" customHeight="1" x14ac:dyDescent="0.25"/>
    <row r="143" s="8" customFormat="1" ht="24.75" customHeight="1" x14ac:dyDescent="0.25"/>
    <row r="144" s="8" customFormat="1" ht="24.75" customHeight="1" x14ac:dyDescent="0.25"/>
    <row r="145" s="8" customFormat="1" ht="24.75" customHeight="1" x14ac:dyDescent="0.25"/>
    <row r="146" s="8" customFormat="1" ht="24.75" customHeight="1" x14ac:dyDescent="0.25"/>
    <row r="147" s="8" customFormat="1" ht="24.75" customHeight="1" x14ac:dyDescent="0.25"/>
    <row r="148" s="8" customFormat="1" ht="24.75" customHeight="1" x14ac:dyDescent="0.25"/>
    <row r="149" s="8" customFormat="1" ht="24.75" customHeight="1" x14ac:dyDescent="0.25"/>
    <row r="150" s="8" customFormat="1" ht="24.75" customHeight="1" x14ac:dyDescent="0.25"/>
    <row r="151" s="8" customFormat="1" ht="24.75" customHeight="1" x14ac:dyDescent="0.25"/>
    <row r="152" s="8" customFormat="1" ht="24.75" customHeight="1" x14ac:dyDescent="0.25"/>
    <row r="153" s="8" customFormat="1" ht="24.75" customHeight="1" x14ac:dyDescent="0.25"/>
    <row r="154" s="8" customFormat="1" ht="24.75" customHeight="1" x14ac:dyDescent="0.25"/>
    <row r="155" s="8" customFormat="1" ht="24.75" customHeight="1" x14ac:dyDescent="0.25"/>
    <row r="156" s="8" customFormat="1" ht="24.75" customHeight="1" x14ac:dyDescent="0.25"/>
    <row r="157" s="8" customFormat="1" ht="24.75" customHeight="1" x14ac:dyDescent="0.25"/>
    <row r="158" s="8" customFormat="1" ht="24.75" customHeight="1" x14ac:dyDescent="0.25"/>
    <row r="159" s="8" customFormat="1" ht="24.75" customHeight="1" x14ac:dyDescent="0.25"/>
    <row r="160" s="8" customFormat="1" ht="24.75" customHeight="1" x14ac:dyDescent="0.25"/>
    <row r="161" s="8" customFormat="1" ht="24.75" customHeight="1" x14ac:dyDescent="0.25"/>
    <row r="162" s="8" customFormat="1" ht="24.75" customHeight="1" x14ac:dyDescent="0.25"/>
    <row r="163" s="8" customFormat="1" ht="24.75" customHeight="1" x14ac:dyDescent="0.25"/>
    <row r="164" s="8" customFormat="1" ht="24.75" customHeight="1" x14ac:dyDescent="0.25"/>
    <row r="165" s="8" customFormat="1" ht="24.75" customHeight="1" x14ac:dyDescent="0.25"/>
    <row r="166" s="8" customFormat="1" ht="24.75" customHeight="1" x14ac:dyDescent="0.25"/>
    <row r="167" s="8" customFormat="1" ht="24.75" customHeight="1" x14ac:dyDescent="0.25"/>
    <row r="168" s="8" customFormat="1" ht="24.75" customHeight="1" x14ac:dyDescent="0.25"/>
    <row r="169" s="8" customFormat="1" ht="24.75" customHeight="1" x14ac:dyDescent="0.25"/>
    <row r="170" s="8" customFormat="1" ht="24.75" customHeight="1" x14ac:dyDescent="0.25"/>
    <row r="171" s="8" customFormat="1" ht="24.75" customHeight="1" x14ac:dyDescent="0.25"/>
    <row r="172" s="8" customFormat="1" ht="24.75" customHeight="1" x14ac:dyDescent="0.25"/>
    <row r="173" s="8" customFormat="1" ht="24.75" customHeight="1" x14ac:dyDescent="0.25"/>
    <row r="174" s="8" customFormat="1" ht="24.75" customHeight="1" x14ac:dyDescent="0.25"/>
    <row r="175" s="8" customFormat="1" ht="24.75" customHeight="1" x14ac:dyDescent="0.25"/>
    <row r="176" s="8" customFormat="1" ht="24.75" customHeight="1" x14ac:dyDescent="0.25"/>
    <row r="177" s="8" customFormat="1" ht="24.75" customHeight="1" x14ac:dyDescent="0.25"/>
    <row r="178" s="8" customFormat="1" ht="24.75" customHeight="1" x14ac:dyDescent="0.25"/>
    <row r="179" s="8" customFormat="1" ht="24.75" customHeight="1" x14ac:dyDescent="0.25"/>
    <row r="180" s="8" customFormat="1" ht="24.75" customHeight="1" x14ac:dyDescent="0.25"/>
    <row r="181" s="8" customFormat="1" ht="24.75" customHeight="1" x14ac:dyDescent="0.25"/>
    <row r="182" s="8" customFormat="1" ht="24.75" customHeight="1" x14ac:dyDescent="0.25"/>
    <row r="183" s="8" customFormat="1" ht="24.75" customHeight="1" x14ac:dyDescent="0.25"/>
    <row r="184" s="8" customFormat="1" ht="24.75" customHeight="1" x14ac:dyDescent="0.25"/>
    <row r="185" s="8" customFormat="1" ht="24.75" customHeight="1" x14ac:dyDescent="0.25"/>
    <row r="186" s="8" customFormat="1" ht="24.75" customHeight="1" x14ac:dyDescent="0.25"/>
    <row r="187" s="8" customFormat="1" ht="24.75" customHeight="1" x14ac:dyDescent="0.25"/>
    <row r="188" s="8" customFormat="1" ht="24.75" customHeight="1" x14ac:dyDescent="0.25"/>
    <row r="189" s="8" customFormat="1" ht="24.75" customHeight="1" x14ac:dyDescent="0.25"/>
    <row r="190" s="8" customFormat="1" ht="24.75" customHeight="1" x14ac:dyDescent="0.25"/>
    <row r="191" s="8" customFormat="1" ht="24.75" customHeight="1" x14ac:dyDescent="0.25"/>
    <row r="192" s="8" customFormat="1" ht="24.75" customHeight="1" x14ac:dyDescent="0.25"/>
    <row r="193" s="8" customFormat="1" ht="24.75" customHeight="1" x14ac:dyDescent="0.25"/>
    <row r="194" s="8" customFormat="1" ht="24.75" customHeight="1" x14ac:dyDescent="0.25"/>
    <row r="195" s="8" customFormat="1" ht="24.75" customHeight="1" x14ac:dyDescent="0.25"/>
    <row r="196" s="8" customFormat="1" ht="24.75" customHeight="1" x14ac:dyDescent="0.25"/>
    <row r="197" s="8" customFormat="1" ht="24.75" customHeight="1" x14ac:dyDescent="0.25"/>
    <row r="198" s="8" customFormat="1" ht="24.75" customHeight="1" x14ac:dyDescent="0.25"/>
    <row r="199" s="8" customFormat="1" ht="24.75" customHeight="1" x14ac:dyDescent="0.25"/>
    <row r="200" s="8" customFormat="1" ht="24.75" customHeight="1" x14ac:dyDescent="0.25"/>
    <row r="201" s="8" customFormat="1" ht="24.75" customHeight="1" x14ac:dyDescent="0.25"/>
    <row r="202" s="8" customFormat="1" ht="24.75" customHeight="1" x14ac:dyDescent="0.25"/>
    <row r="203" s="8" customFormat="1" ht="24.75" customHeight="1" x14ac:dyDescent="0.25"/>
    <row r="204" s="8" customFormat="1" ht="24.75" customHeight="1" x14ac:dyDescent="0.25"/>
    <row r="205" s="8" customFormat="1" ht="24.75" customHeight="1" x14ac:dyDescent="0.25"/>
    <row r="206" s="8" customFormat="1" ht="24.75" customHeight="1" x14ac:dyDescent="0.25"/>
    <row r="207" s="8" customFormat="1" ht="24.75" customHeight="1" x14ac:dyDescent="0.25"/>
    <row r="208" s="8" customFormat="1" ht="24.75" customHeight="1" x14ac:dyDescent="0.25"/>
    <row r="209" s="8" customFormat="1" ht="24.75" customHeight="1" x14ac:dyDescent="0.25"/>
    <row r="210" s="8" customFormat="1" ht="24.75" customHeight="1" x14ac:dyDescent="0.25"/>
    <row r="211" s="8" customFormat="1" ht="24.75" customHeight="1" x14ac:dyDescent="0.25"/>
    <row r="212" s="8" customFormat="1" ht="24.75" customHeight="1" x14ac:dyDescent="0.25"/>
    <row r="213" s="8" customFormat="1" ht="24.75" customHeight="1" x14ac:dyDescent="0.25"/>
    <row r="214" s="8" customFormat="1" ht="24.75" customHeight="1" x14ac:dyDescent="0.25"/>
    <row r="215" s="8" customFormat="1" ht="24.75" customHeight="1" x14ac:dyDescent="0.25"/>
    <row r="216" s="8" customFormat="1" ht="24.75" customHeight="1" x14ac:dyDescent="0.25"/>
    <row r="217" s="8" customFormat="1" ht="24.75" customHeight="1" x14ac:dyDescent="0.25"/>
    <row r="218" s="8" customFormat="1" ht="24.75" customHeight="1" x14ac:dyDescent="0.25"/>
    <row r="219" s="8" customFormat="1" ht="24.75" customHeight="1" x14ac:dyDescent="0.25"/>
    <row r="220" s="8" customFormat="1" ht="24.75" customHeight="1" x14ac:dyDescent="0.25"/>
    <row r="221" s="8" customFormat="1" ht="24.75" customHeight="1" x14ac:dyDescent="0.25"/>
    <row r="222" s="8" customFormat="1" ht="24.75" customHeight="1" x14ac:dyDescent="0.25"/>
    <row r="223" s="8" customFormat="1" ht="24.75" customHeight="1" x14ac:dyDescent="0.25"/>
    <row r="224" s="8" customFormat="1" ht="24.75" customHeight="1" x14ac:dyDescent="0.25"/>
    <row r="225" s="8" customFormat="1" ht="24.75" customHeight="1" x14ac:dyDescent="0.25"/>
    <row r="226" s="8" customFormat="1" ht="24.75" customHeight="1" x14ac:dyDescent="0.25"/>
    <row r="227" s="8" customFormat="1" ht="24.75" customHeight="1" x14ac:dyDescent="0.25"/>
    <row r="228" s="8" customFormat="1" ht="24.75" customHeight="1" x14ac:dyDescent="0.25"/>
    <row r="229" s="8" customFormat="1" ht="24.75" customHeight="1" x14ac:dyDescent="0.25"/>
  </sheetData>
  <mergeCells count="3">
    <mergeCell ref="A14:AD14"/>
    <mergeCell ref="A5:A6"/>
    <mergeCell ref="B5:AD5"/>
  </mergeCells>
  <hyperlinks>
    <hyperlink ref="S3" location="CONTENIDO!A1" display="Contenido"/>
  </hyperlinks>
  <printOptions horizontalCentered="1"/>
  <pageMargins left="0.39370078740157483" right="0.39370078740157483" top="0.59055118110236227" bottom="0.59055118110236227" header="0.31496062992125984" footer="0.31496062992125984"/>
  <pageSetup paperSize="5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2"/>
  <sheetViews>
    <sheetView showGridLines="0" zoomScale="98" zoomScaleNormal="98" zoomScaleSheetLayoutView="90" workbookViewId="0">
      <pane xSplit="1" ySplit="6" topLeftCell="B7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ColWidth="11.5703125" defaultRowHeight="12.75" x14ac:dyDescent="0.2"/>
  <cols>
    <col min="1" max="1" width="41" style="7" customWidth="1"/>
    <col min="2" max="30" width="10.42578125" style="7" customWidth="1"/>
    <col min="31" max="16384" width="11.5703125" style="7"/>
  </cols>
  <sheetData>
    <row r="1" spans="1:30" s="65" customFormat="1" ht="16.7" customHeight="1" x14ac:dyDescent="0.2">
      <c r="A1" s="66" t="s">
        <v>96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</row>
    <row r="2" spans="1:30" s="65" customFormat="1" ht="16.7" customHeight="1" x14ac:dyDescent="0.2">
      <c r="A2" s="66" t="s">
        <v>168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</row>
    <row r="3" spans="1:30" s="65" customFormat="1" ht="16.7" customHeight="1" x14ac:dyDescent="0.2">
      <c r="A3" s="66" t="s">
        <v>105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70" t="s">
        <v>81</v>
      </c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</row>
    <row r="4" spans="1:30" s="65" customFormat="1" ht="16.7" customHeight="1" thickBot="1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30" ht="34.700000000000003" customHeight="1" thickTop="1" x14ac:dyDescent="0.2">
      <c r="A5" s="125" t="s">
        <v>66</v>
      </c>
      <c r="B5" s="121" t="s">
        <v>75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3"/>
      <c r="AC5" s="123"/>
      <c r="AD5" s="123"/>
    </row>
    <row r="6" spans="1:30" ht="34.700000000000003" customHeight="1" thickBot="1" x14ac:dyDescent="0.25">
      <c r="A6" s="126"/>
      <c r="B6" s="68">
        <v>1996</v>
      </c>
      <c r="C6" s="68">
        <v>1997</v>
      </c>
      <c r="D6" s="68">
        <v>1998</v>
      </c>
      <c r="E6" s="68">
        <v>1999</v>
      </c>
      <c r="F6" s="68">
        <v>2000</v>
      </c>
      <c r="G6" s="68">
        <v>2001</v>
      </c>
      <c r="H6" s="68">
        <v>2002</v>
      </c>
      <c r="I6" s="68">
        <v>2003</v>
      </c>
      <c r="J6" s="68">
        <v>2004</v>
      </c>
      <c r="K6" s="68">
        <v>2005</v>
      </c>
      <c r="L6" s="68">
        <v>2006</v>
      </c>
      <c r="M6" s="68">
        <v>2007</v>
      </c>
      <c r="N6" s="68">
        <v>2008</v>
      </c>
      <c r="O6" s="68">
        <v>2009</v>
      </c>
      <c r="P6" s="68">
        <v>2010</v>
      </c>
      <c r="Q6" s="68">
        <v>2011</v>
      </c>
      <c r="R6" s="68">
        <v>2012</v>
      </c>
      <c r="S6" s="68">
        <v>2013</v>
      </c>
      <c r="T6" s="68">
        <v>2014</v>
      </c>
      <c r="U6" s="68">
        <v>2015</v>
      </c>
      <c r="V6" s="68">
        <v>2016</v>
      </c>
      <c r="W6" s="68">
        <v>2017</v>
      </c>
      <c r="X6" s="68">
        <v>2018</v>
      </c>
      <c r="Y6" s="68">
        <v>2019</v>
      </c>
      <c r="Z6" s="68">
        <v>2020</v>
      </c>
      <c r="AA6" s="68">
        <v>2021</v>
      </c>
      <c r="AB6" s="69">
        <v>2022</v>
      </c>
      <c r="AC6" s="69" t="s">
        <v>80</v>
      </c>
      <c r="AD6" s="69" t="s">
        <v>102</v>
      </c>
    </row>
    <row r="7" spans="1:30" s="11" customFormat="1" ht="24.75" customHeight="1" thickTop="1" x14ac:dyDescent="0.2">
      <c r="A7" s="30" t="s">
        <v>93</v>
      </c>
      <c r="B7" s="13">
        <f>SUMIFS(Tabla!$F:$F,Tabla!$A:$A,B$6,Tabla!$B:$B,"GCFG",Tabla!$G:$G,"IVENC")</f>
        <v>34.053743736931757</v>
      </c>
      <c r="C7" s="13">
        <f>SUMIFS(Tabla!$F:$F,Tabla!$A:$A,C$6,Tabla!$B:$B,"GCFG",Tabla!$G:$G,"IVENC")</f>
        <v>34.363022935700052</v>
      </c>
      <c r="D7" s="13">
        <f>SUMIFS(Tabla!$F:$F,Tabla!$A:$A,D$6,Tabla!$B:$B,"GCFG",Tabla!$G:$G,"IVENC")</f>
        <v>36.698687496996889</v>
      </c>
      <c r="E7" s="13">
        <f>SUMIFS(Tabla!$F:$F,Tabla!$A:$A,E$6,Tabla!$B:$B,"GCFG",Tabla!$G:$G,"IVENC")</f>
        <v>37.980009367072974</v>
      </c>
      <c r="F7" s="13">
        <f>SUMIFS(Tabla!$F:$F,Tabla!$A:$A,F$6,Tabla!$B:$B,"GCFG",Tabla!$G:$G,"IVENC")</f>
        <v>39.678425833808006</v>
      </c>
      <c r="G7" s="13">
        <f>SUMIFS(Tabla!$F:$F,Tabla!$A:$A,G$6,Tabla!$B:$B,"GCFG",Tabla!$G:$G,"IVENC")</f>
        <v>43.560736000364066</v>
      </c>
      <c r="H7" s="13">
        <f>SUMIFS(Tabla!$F:$F,Tabla!$A:$A,H$6,Tabla!$B:$B,"GCFG",Tabla!$G:$G,"IVENC")</f>
        <v>47.771475412077635</v>
      </c>
      <c r="I7" s="13">
        <f>SUMIFS(Tabla!$F:$F,Tabla!$A:$A,I$6,Tabla!$B:$B,"GCFG",Tabla!$G:$G,"IVENC")</f>
        <v>48.245939725070173</v>
      </c>
      <c r="J7" s="13">
        <f>SUMIFS(Tabla!$F:$F,Tabla!$A:$A,J$6,Tabla!$B:$B,"GCFG",Tabla!$G:$G,"IVENC")</f>
        <v>49.235921775013985</v>
      </c>
      <c r="K7" s="13">
        <f>SUMIFS(Tabla!$F:$F,Tabla!$A:$A,K$6,Tabla!$B:$B,"GCFG",Tabla!$G:$G,"IVENC")</f>
        <v>53.037152783037008</v>
      </c>
      <c r="L7" s="13">
        <f>SUMIFS(Tabla!$F:$F,Tabla!$A:$A,L$6,Tabla!$B:$B,"GCFG",Tabla!$G:$G,"IVENC")</f>
        <v>56.243264244491698</v>
      </c>
      <c r="M7" s="13">
        <f>SUMIFS(Tabla!$F:$F,Tabla!$A:$A,M$6,Tabla!$B:$B,"GCFG",Tabla!$G:$G,"IVENC")</f>
        <v>58.926534017201831</v>
      </c>
      <c r="N7" s="13">
        <f>SUMIFS(Tabla!$F:$F,Tabla!$A:$A,N$6,Tabla!$B:$B,"GCFG",Tabla!$G:$G,"IVENC")</f>
        <v>63.685976024645285</v>
      </c>
      <c r="O7" s="13">
        <f>SUMIFS(Tabla!$F:$F,Tabla!$A:$A,O$6,Tabla!$B:$B,"GCFG",Tabla!$G:$G,"IVENC")</f>
        <v>64.767303239965116</v>
      </c>
      <c r="P7" s="13">
        <f>SUMIFS(Tabla!$F:$F,Tabla!$A:$A,P$6,Tabla!$B:$B,"GCFG",Tabla!$G:$G,"IVENC")</f>
        <v>69.093411287724734</v>
      </c>
      <c r="Q7" s="13">
        <f>SUMIFS(Tabla!$F:$F,Tabla!$A:$A,Q$6,Tabla!$B:$B,"GCFG",Tabla!$G:$G,"IVENC")</f>
        <v>72.718178744915335</v>
      </c>
      <c r="R7" s="13">
        <f>SUMIFS(Tabla!$F:$F,Tabla!$A:$A,R$6,Tabla!$B:$B,"GCFG",Tabla!$G:$G,"IVENC")</f>
        <v>72.809610586348043</v>
      </c>
      <c r="S7" s="13">
        <f>SUMIFS(Tabla!$F:$F,Tabla!$A:$A,S$6,Tabla!$B:$B,"GCFG",Tabla!$G:$G,"IVENC")</f>
        <v>74.759509261845025</v>
      </c>
      <c r="T7" s="13">
        <f>SUMIFS(Tabla!$F:$F,Tabla!$A:$A,T$6,Tabla!$B:$B,"GCFG",Tabla!$G:$G,"IVENC")</f>
        <v>75.6147143780194</v>
      </c>
      <c r="U7" s="13">
        <f>SUMIFS(Tabla!$F:$F,Tabla!$A:$A,U$6,Tabla!$B:$B,"GCFG",Tabla!$G:$G,"IVENC")</f>
        <v>80.787664056024312</v>
      </c>
      <c r="V7" s="13">
        <f>SUMIFS(Tabla!$F:$F,Tabla!$A:$A,V$6,Tabla!$B:$B,"GCFG",Tabla!$G:$G,"IVENC")</f>
        <v>88.483348886828253</v>
      </c>
      <c r="W7" s="13">
        <f>SUMIFS(Tabla!$F:$F,Tabla!$A:$A,W$6,Tabla!$B:$B,"GCFG",Tabla!$G:$G,"IVENC")</f>
        <v>93.937336774014554</v>
      </c>
      <c r="X7" s="12">
        <f>SUMIFS(Tabla!$F:$F,Tabla!$A:$A,X$6,Tabla!$B:$B,"GCFG",Tabla!$G:$G,"IVENC")</f>
        <v>100</v>
      </c>
      <c r="Y7" s="13">
        <f>SUMIFS(Tabla!$F:$F,Tabla!$A:$A,Y$6,Tabla!$B:$B,"GCFG",Tabla!$G:$G,"IVENC")</f>
        <v>103.75769785687456</v>
      </c>
      <c r="Z7" s="13">
        <f>SUMIFS(Tabla!$F:$F,Tabla!$A:$A,Z$6,Tabla!$B:$B,"GCFG",Tabla!$G:$G,"IVENC")</f>
        <v>115.69117464609735</v>
      </c>
      <c r="AA7" s="13">
        <f>SUMIFS(Tabla!$F:$F,Tabla!$A:$A,AA$6,Tabla!$B:$B,"GCFG",Tabla!$G:$G,"IVENC")</f>
        <v>124.02050328452101</v>
      </c>
      <c r="AB7" s="77">
        <f>SUMIFS(Tabla!$F:$F,Tabla!$A:$A,AB$6,Tabla!$B:$B,"GCFG",Tabla!$G:$G,"IVENC")</f>
        <v>127.66493092944069</v>
      </c>
      <c r="AC7" s="79">
        <f>SUMIFS(Tabla!$F:$F,Tabla!$A:$A,AC$6,Tabla!$B:$B,"GCFG",Tabla!$G:$G,"IVENC")</f>
        <v>131.92794935199547</v>
      </c>
      <c r="AD7" s="56">
        <f>SUMIFS(Tabla!$F:$F,Tabla!$A:$A,AD$6,Tabla!$B:$B,"GCFG",Tabla!$G:$G,"IVENC")</f>
        <v>137.18269823583148</v>
      </c>
    </row>
    <row r="8" spans="1:30" s="11" customFormat="1" ht="24.75" customHeight="1" x14ac:dyDescent="0.2">
      <c r="A8" s="14" t="s">
        <v>35</v>
      </c>
      <c r="B8" s="13">
        <f>SUMIFS(Tabla!$F:$F,Tabla!$A:$A,B$6,Tabla!$B:$B,"GCFP",Tabla!$G:$G,"IVENC")</f>
        <v>29.438481932041721</v>
      </c>
      <c r="C8" s="13">
        <f>SUMIFS(Tabla!$F:$F,Tabla!$A:$A,C$6,Tabla!$B:$B,"GCFP",Tabla!$G:$G,"IVENC")</f>
        <v>32.191372737863226</v>
      </c>
      <c r="D8" s="13">
        <f>SUMIFS(Tabla!$F:$F,Tabla!$A:$A,D$6,Tabla!$B:$B,"GCFP",Tabla!$G:$G,"IVENC")</f>
        <v>38.615786398167508</v>
      </c>
      <c r="E8" s="13">
        <f>SUMIFS(Tabla!$F:$F,Tabla!$A:$A,E$6,Tabla!$B:$B,"GCFP",Tabla!$G:$G,"IVENC")</f>
        <v>39.252205540063478</v>
      </c>
      <c r="F8" s="13">
        <f>SUMIFS(Tabla!$F:$F,Tabla!$A:$A,F$6,Tabla!$B:$B,"GCFP",Tabla!$G:$G,"IVENC")</f>
        <v>39.928294734189429</v>
      </c>
      <c r="G8" s="13">
        <f>SUMIFS(Tabla!$F:$F,Tabla!$A:$A,G$6,Tabla!$B:$B,"GCFP",Tabla!$G:$G,"IVENC")</f>
        <v>41.52202989047867</v>
      </c>
      <c r="H8" s="13">
        <f>SUMIFS(Tabla!$F:$F,Tabla!$A:$A,H$6,Tabla!$B:$B,"GCFP",Tabla!$G:$G,"IVENC")</f>
        <v>44.288547061113505</v>
      </c>
      <c r="I8" s="13">
        <f>SUMIFS(Tabla!$F:$F,Tabla!$A:$A,I$6,Tabla!$B:$B,"GCFP",Tabla!$G:$G,"IVENC")</f>
        <v>48.059037243960162</v>
      </c>
      <c r="J8" s="13">
        <f>SUMIFS(Tabla!$F:$F,Tabla!$A:$A,J$6,Tabla!$B:$B,"GCFP",Tabla!$G:$G,"IVENC")</f>
        <v>49.820885518563152</v>
      </c>
      <c r="K8" s="13">
        <f>SUMIFS(Tabla!$F:$F,Tabla!$A:$A,K$6,Tabla!$B:$B,"GCFP",Tabla!$G:$G,"IVENC")</f>
        <v>55.632232089059109</v>
      </c>
      <c r="L8" s="13">
        <f>SUMIFS(Tabla!$F:$F,Tabla!$A:$A,L$6,Tabla!$B:$B,"GCFP",Tabla!$G:$G,"IVENC")</f>
        <v>59.269045145178794</v>
      </c>
      <c r="M8" s="13">
        <f>SUMIFS(Tabla!$F:$F,Tabla!$A:$A,M$6,Tabla!$B:$B,"GCFP",Tabla!$G:$G,"IVENC")</f>
        <v>59.712466082316737</v>
      </c>
      <c r="N8" s="13">
        <f>SUMIFS(Tabla!$F:$F,Tabla!$A:$A,N$6,Tabla!$B:$B,"GCFP",Tabla!$G:$G,"IVENC")</f>
        <v>62.623139214294383</v>
      </c>
      <c r="O8" s="13">
        <f>SUMIFS(Tabla!$F:$F,Tabla!$A:$A,O$6,Tabla!$B:$B,"GCFP",Tabla!$G:$G,"IVENC")</f>
        <v>64.877178504294122</v>
      </c>
      <c r="P8" s="13">
        <f>SUMIFS(Tabla!$F:$F,Tabla!$A:$A,P$6,Tabla!$B:$B,"GCFP",Tabla!$G:$G,"IVENC")</f>
        <v>69.29010383644156</v>
      </c>
      <c r="Q8" s="13">
        <f>SUMIFS(Tabla!$F:$F,Tabla!$A:$A,Q$6,Tabla!$B:$B,"GCFP",Tabla!$G:$G,"IVENC")</f>
        <v>73.168488256563222</v>
      </c>
      <c r="R8" s="13">
        <f>SUMIFS(Tabla!$F:$F,Tabla!$A:$A,R$6,Tabla!$B:$B,"GCFP",Tabla!$G:$G,"IVENC")</f>
        <v>75.574463395040652</v>
      </c>
      <c r="S8" s="13">
        <f>SUMIFS(Tabla!$F:$F,Tabla!$A:$A,S$6,Tabla!$B:$B,"GCFP",Tabla!$G:$G,"IVENC")</f>
        <v>80.670780590408427</v>
      </c>
      <c r="T8" s="13">
        <f>SUMIFS(Tabla!$F:$F,Tabla!$A:$A,T$6,Tabla!$B:$B,"GCFP",Tabla!$G:$G,"IVENC")</f>
        <v>86.234983328958677</v>
      </c>
      <c r="U8" s="13">
        <f>SUMIFS(Tabla!$F:$F,Tabla!$A:$A,U$6,Tabla!$B:$B,"GCFP",Tabla!$G:$G,"IVENC")</f>
        <v>88.093333095731381</v>
      </c>
      <c r="V8" s="13">
        <f>SUMIFS(Tabla!$F:$F,Tabla!$A:$A,V$6,Tabla!$B:$B,"GCFP",Tabla!$G:$G,"IVENC")</f>
        <v>93.930578963194137</v>
      </c>
      <c r="W8" s="13">
        <f>SUMIFS(Tabla!$F:$F,Tabla!$A:$A,W$6,Tabla!$B:$B,"GCFP",Tabla!$G:$G,"IVENC")</f>
        <v>96.339294577610872</v>
      </c>
      <c r="X8" s="12">
        <f>SUMIFS(Tabla!$F:$F,Tabla!$A:$A,X$6,Tabla!$B:$B,"GCFP",Tabla!$G:$G,"IVENC")</f>
        <v>100</v>
      </c>
      <c r="Y8" s="13">
        <f>SUMIFS(Tabla!$F:$F,Tabla!$A:$A,Y$6,Tabla!$B:$B,"GCFP",Tabla!$G:$G,"IVENC")</f>
        <v>106.89101044327411</v>
      </c>
      <c r="Z8" s="13">
        <f>SUMIFS(Tabla!$F:$F,Tabla!$A:$A,Z$6,Tabla!$B:$B,"GCFP",Tabla!$G:$G,"IVENC")</f>
        <v>98.43924230866449</v>
      </c>
      <c r="AA8" s="13">
        <f>SUMIFS(Tabla!$F:$F,Tabla!$A:$A,AA$6,Tabla!$B:$B,"GCFP",Tabla!$G:$G,"IVENC")</f>
        <v>105.0111516951748</v>
      </c>
      <c r="AB8" s="13">
        <f>SUMIFS(Tabla!$F:$F,Tabla!$A:$A,AB$6,Tabla!$B:$B,"GCFP",Tabla!$G:$G,"IVENC")</f>
        <v>108.61113358812213</v>
      </c>
      <c r="AC8" s="80">
        <f>SUMIFS(Tabla!$F:$F,Tabla!$A:$A,AC$6,Tabla!$B:$B,"GCFP",Tabla!$G:$G,"IVENC")</f>
        <v>114.54459415091964</v>
      </c>
      <c r="AD8" s="56">
        <f>SUMIFS(Tabla!$F:$F,Tabla!$A:$A,AD$6,Tabla!$B:$B,"GCFP",Tabla!$G:$G,"IVENC")</f>
        <v>121.96346928721798</v>
      </c>
    </row>
    <row r="9" spans="1:30" s="11" customFormat="1" ht="24.75" customHeight="1" x14ac:dyDescent="0.2">
      <c r="A9" s="14" t="s">
        <v>36</v>
      </c>
      <c r="B9" s="13">
        <f>SUMIFS(Tabla!$F:$F,Tabla!$A:$A,B$6,Tabla!$B:$B,"FBKF",Tabla!$G:$G,"IVENC")</f>
        <v>11.788776330682424</v>
      </c>
      <c r="C9" s="13">
        <f>SUMIFS(Tabla!$F:$F,Tabla!$A:$A,C$6,Tabla!$B:$B,"FBKF",Tabla!$G:$G,"IVENC")</f>
        <v>12.960786290164224</v>
      </c>
      <c r="D9" s="13">
        <f>SUMIFS(Tabla!$F:$F,Tabla!$A:$A,D$6,Tabla!$B:$B,"FBKF",Tabla!$G:$G,"IVENC")</f>
        <v>15.292103832261143</v>
      </c>
      <c r="E9" s="13">
        <f>SUMIFS(Tabla!$F:$F,Tabla!$A:$A,E$6,Tabla!$B:$B,"FBKF",Tabla!$G:$G,"IVENC")</f>
        <v>17.473916934433277</v>
      </c>
      <c r="F9" s="13">
        <f>SUMIFS(Tabla!$F:$F,Tabla!$A:$A,F$6,Tabla!$B:$B,"FBKF",Tabla!$G:$G,"IVENC")</f>
        <v>16.759486323553581</v>
      </c>
      <c r="G9" s="13">
        <f>SUMIFS(Tabla!$F:$F,Tabla!$A:$A,G$6,Tabla!$B:$B,"FBKF",Tabla!$G:$G,"IVENC")</f>
        <v>12.760990024677374</v>
      </c>
      <c r="H9" s="13">
        <f>SUMIFS(Tabla!$F:$F,Tabla!$A:$A,H$6,Tabla!$B:$B,"FBKF",Tabla!$G:$G,"IVENC")</f>
        <v>12.206910596139791</v>
      </c>
      <c r="I9" s="13">
        <f>SUMIFS(Tabla!$F:$F,Tabla!$A:$A,I$6,Tabla!$B:$B,"FBKF",Tabla!$G:$G,"IVENC")</f>
        <v>15.263021409700018</v>
      </c>
      <c r="J9" s="13">
        <f>SUMIFS(Tabla!$F:$F,Tabla!$A:$A,J$6,Tabla!$B:$B,"FBKF",Tabla!$G:$G,"IVENC")</f>
        <v>16.858980559012839</v>
      </c>
      <c r="K9" s="13">
        <f>SUMIFS(Tabla!$F:$F,Tabla!$A:$A,K$6,Tabla!$B:$B,"FBKF",Tabla!$G:$G,"IVENC")</f>
        <v>18.717827932901365</v>
      </c>
      <c r="L9" s="13">
        <f>SUMIFS(Tabla!$F:$F,Tabla!$A:$A,L$6,Tabla!$B:$B,"FBKF",Tabla!$G:$G,"IVENC")</f>
        <v>22.643082097884662</v>
      </c>
      <c r="M9" s="13">
        <f>SUMIFS(Tabla!$F:$F,Tabla!$A:$A,M$6,Tabla!$B:$B,"FBKF",Tabla!$G:$G,"IVENC")</f>
        <v>32.400853416302297</v>
      </c>
      <c r="N9" s="13">
        <f>SUMIFS(Tabla!$F:$F,Tabla!$A:$A,N$6,Tabla!$B:$B,"FBKF",Tabla!$G:$G,"IVENC")</f>
        <v>39.656366447399478</v>
      </c>
      <c r="O9" s="13">
        <f>SUMIFS(Tabla!$F:$F,Tabla!$A:$A,O$6,Tabla!$B:$B,"FBKF",Tabla!$G:$G,"IVENC")</f>
        <v>38.665709830984127</v>
      </c>
      <c r="P9" s="13">
        <f>SUMIFS(Tabla!$F:$F,Tabla!$A:$A,P$6,Tabla!$B:$B,"FBKF",Tabla!$G:$G,"IVENC")</f>
        <v>43.364724348306801</v>
      </c>
      <c r="Q9" s="13">
        <f>SUMIFS(Tabla!$F:$F,Tabla!$A:$A,Q$6,Tabla!$B:$B,"FBKF",Tabla!$G:$G,"IVENC")</f>
        <v>51.688295280516677</v>
      </c>
      <c r="R9" s="13">
        <f>SUMIFS(Tabla!$F:$F,Tabla!$A:$A,R$6,Tabla!$B:$B,"FBKF",Tabla!$G:$G,"IVENC")</f>
        <v>64.528717521781189</v>
      </c>
      <c r="S9" s="13">
        <f>SUMIFS(Tabla!$F:$F,Tabla!$A:$A,S$6,Tabla!$B:$B,"FBKF",Tabla!$G:$G,"IVENC")</f>
        <v>77.793799576781126</v>
      </c>
      <c r="T9" s="13">
        <f>SUMIFS(Tabla!$F:$F,Tabla!$A:$A,T$6,Tabla!$B:$B,"FBKF",Tabla!$G:$G,"IVENC")</f>
        <v>84.481625851019757</v>
      </c>
      <c r="U9" s="13">
        <f>SUMIFS(Tabla!$F:$F,Tabla!$A:$A,U$6,Tabla!$B:$B,"FBKF",Tabla!$G:$G,"IVENC")</f>
        <v>89.752195421134772</v>
      </c>
      <c r="V9" s="13">
        <f>SUMIFS(Tabla!$F:$F,Tabla!$A:$A,V$6,Tabla!$B:$B,"FBKF",Tabla!$G:$G,"IVENC")</f>
        <v>91.615459200840675</v>
      </c>
      <c r="W9" s="13">
        <f>SUMIFS(Tabla!$F:$F,Tabla!$A:$A,W$6,Tabla!$B:$B,"FBKF",Tabla!$G:$G,"IVENC")</f>
        <v>98.882851818449623</v>
      </c>
      <c r="X9" s="12">
        <f>SUMIFS(Tabla!$F:$F,Tabla!$A:$A,X$6,Tabla!$B:$B,"FBKF",Tabla!$G:$G,"IVENC")</f>
        <v>100</v>
      </c>
      <c r="Y9" s="13">
        <f>SUMIFS(Tabla!$F:$F,Tabla!$A:$A,Y$6,Tabla!$B:$B,"FBKF",Tabla!$G:$G,"IVENC")</f>
        <v>98.61560732268542</v>
      </c>
      <c r="Z9" s="13">
        <f>SUMIFS(Tabla!$F:$F,Tabla!$A:$A,Z$6,Tabla!$B:$B,"FBKF",Tabla!$G:$G,"IVENC")</f>
        <v>51.504510703295892</v>
      </c>
      <c r="AA9" s="13">
        <f>SUMIFS(Tabla!$F:$F,Tabla!$A:$A,AA$6,Tabla!$B:$B,"FBKF",Tabla!$G:$G,"IVENC")</f>
        <v>67.554198682053297</v>
      </c>
      <c r="AB9" s="13">
        <f>SUMIFS(Tabla!$F:$F,Tabla!$A:$A,AB$6,Tabla!$B:$B,"FBKF",Tabla!$G:$G,"IVENC")</f>
        <v>81.444513732044172</v>
      </c>
      <c r="AC9" s="80">
        <f>SUMIFS(Tabla!$F:$F,Tabla!$A:$A,AC$6,Tabla!$B:$B,"FBKF",Tabla!$G:$G,"IVENC")</f>
        <v>96.226866385130052</v>
      </c>
      <c r="AD9" s="56">
        <f>SUMIFS(Tabla!$F:$F,Tabla!$A:$A,AD$6,Tabla!$B:$B,"FBKF",Tabla!$G:$G,"IVENC")</f>
        <v>98.515629807859384</v>
      </c>
    </row>
    <row r="10" spans="1:30" s="11" customFormat="1" ht="24.75" customHeight="1" x14ac:dyDescent="0.2">
      <c r="A10" s="14" t="s">
        <v>37</v>
      </c>
      <c r="B10" s="13">
        <f>SUMIFS(Tabla!$F:$F,Tabla!$A:$A,B$6,Tabla!$B:$B,"VE",Tabla!$G:$G,"IVENC")</f>
        <v>48.137671835953427</v>
      </c>
      <c r="C10" s="13">
        <f>SUMIFS(Tabla!$F:$F,Tabla!$A:$A,C$6,Tabla!$B:$B,"VE",Tabla!$G:$G,"IVENC")</f>
        <v>54.971483720790886</v>
      </c>
      <c r="D10" s="13">
        <f>SUMIFS(Tabla!$F:$F,Tabla!$A:$A,D$6,Tabla!$B:$B,"VE",Tabla!$G:$G,"IVENC")</f>
        <v>65.123012731839793</v>
      </c>
      <c r="E10" s="13">
        <f>SUMIFS(Tabla!$F:$F,Tabla!$A:$A,E$6,Tabla!$B:$B,"VE",Tabla!$G:$G,"IVENC")</f>
        <v>57.36563392670665</v>
      </c>
      <c r="F10" s="13">
        <f>SUMIFS(Tabla!$F:$F,Tabla!$A:$A,F$6,Tabla!$B:$B,"VE",Tabla!$G:$G,"IVENC")</f>
        <v>55.351804306283853</v>
      </c>
      <c r="G10" s="13">
        <f>SUMIFS(Tabla!$F:$F,Tabla!$A:$A,G$6,Tabla!$B:$B,"VE",Tabla!$G:$G,"IVENC")</f>
        <v>57.97781181370442</v>
      </c>
      <c r="H10" s="13">
        <f>SUMIFS(Tabla!$F:$F,Tabla!$A:$A,H$6,Tabla!$B:$B,"VE",Tabla!$G:$G,"IVENC")</f>
        <v>66.341695679150092</v>
      </c>
      <c r="I10" s="13">
        <f>SUMIFS(Tabla!$F:$F,Tabla!$A:$A,I$6,Tabla!$B:$B,"VE",Tabla!$G:$G,"IVENC")</f>
        <v>73.681244323430178</v>
      </c>
      <c r="J10" s="13">
        <f>SUMIFS(Tabla!$F:$F,Tabla!$A:$A,J$6,Tabla!$B:$B,"VE",Tabla!$G:$G,"IVENC")</f>
        <v>99.711687444643928</v>
      </c>
      <c r="K10" s="13">
        <f>SUMIFS(Tabla!$F:$F,Tabla!$A:$A,K$6,Tabla!$B:$B,"VE",Tabla!$G:$G,"IVENC")</f>
        <v>91.574311022133344</v>
      </c>
      <c r="L10" s="13">
        <f>SUMIFS(Tabla!$F:$F,Tabla!$A:$A,L$6,Tabla!$B:$B,"VE",Tabla!$G:$G,"IVENC")</f>
        <v>88.757631935469817</v>
      </c>
      <c r="M10" s="13">
        <f>SUMIFS(Tabla!$F:$F,Tabla!$A:$A,M$6,Tabla!$B:$B,"VE",Tabla!$G:$G,"IVENC")</f>
        <v>111.31665712838718</v>
      </c>
      <c r="N10" s="13">
        <f>SUMIFS(Tabla!$F:$F,Tabla!$A:$A,N$6,Tabla!$B:$B,"VE",Tabla!$G:$G,"IVENC")</f>
        <v>164.17733904906135</v>
      </c>
      <c r="O10" s="13">
        <f>SUMIFS(Tabla!$F:$F,Tabla!$A:$A,O$6,Tabla!$B:$B,"VE",Tabla!$G:$G,"IVENC")</f>
        <v>40.031224663866936</v>
      </c>
      <c r="P10" s="13">
        <f>SUMIFS(Tabla!$F:$F,Tabla!$A:$A,P$6,Tabla!$B:$B,"VE",Tabla!$G:$G,"IVENC")</f>
        <v>151.35377816723962</v>
      </c>
      <c r="Q10" s="13">
        <f>SUMIFS(Tabla!$F:$F,Tabla!$A:$A,Q$6,Tabla!$B:$B,"VE",Tabla!$G:$G,"IVENC")</f>
        <v>145.17685001492146</v>
      </c>
      <c r="R10" s="13">
        <f>SUMIFS(Tabla!$F:$F,Tabla!$A:$A,R$6,Tabla!$B:$B,"VE",Tabla!$G:$G,"IVENC")</f>
        <v>181.80428121896429</v>
      </c>
      <c r="S10" s="13">
        <f>SUMIFS(Tabla!$F:$F,Tabla!$A:$A,S$6,Tabla!$B:$B,"VE",Tabla!$G:$G,"IVENC")</f>
        <v>116.23359494621342</v>
      </c>
      <c r="T10" s="13">
        <f>SUMIFS(Tabla!$F:$F,Tabla!$A:$A,T$6,Tabla!$B:$B,"VE",Tabla!$G:$G,"IVENC")</f>
        <v>97.129917704363748</v>
      </c>
      <c r="U10" s="13">
        <f>SUMIFS(Tabla!$F:$F,Tabla!$A:$A,U$6,Tabla!$B:$B,"VE",Tabla!$G:$G,"IVENC")</f>
        <v>101.44144926018632</v>
      </c>
      <c r="V10" s="13">
        <f>SUMIFS(Tabla!$F:$F,Tabla!$A:$A,V$6,Tabla!$B:$B,"VE",Tabla!$G:$G,"IVENC")</f>
        <v>69.00428976813842</v>
      </c>
      <c r="W10" s="13">
        <f>SUMIFS(Tabla!$F:$F,Tabla!$A:$A,W$6,Tabla!$B:$B,"VE",Tabla!$G:$G,"IVENC")</f>
        <v>81.132226954253284</v>
      </c>
      <c r="X10" s="12">
        <f>SUMIFS(Tabla!$F:$F,Tabla!$A:$A,X$6,Tabla!$B:$B,"VE",Tabla!$G:$G,"IVENC")</f>
        <v>100</v>
      </c>
      <c r="Y10" s="13">
        <f>SUMIFS(Tabla!$F:$F,Tabla!$A:$A,Y$6,Tabla!$B:$B,"VE",Tabla!$G:$G,"IVENC")</f>
        <v>42.95282574500785</v>
      </c>
      <c r="Z10" s="13">
        <f>SUMIFS(Tabla!$F:$F,Tabla!$A:$A,Z$6,Tabla!$B:$B,"VE",Tabla!$G:$G,"IVENC")</f>
        <v>9.5698020818428446</v>
      </c>
      <c r="AA10" s="13">
        <f>SUMIFS(Tabla!$F:$F,Tabla!$A:$A,AA$6,Tabla!$B:$B,"VE",Tabla!$G:$G,"IVENC")</f>
        <v>150.76891344807154</v>
      </c>
      <c r="AB10" s="13">
        <f>SUMIFS(Tabla!$F:$F,Tabla!$A:$A,AB$6,Tabla!$B:$B,"VE",Tabla!$G:$G,"IVENC")</f>
        <v>273.57146503363208</v>
      </c>
      <c r="AC10" s="80">
        <f>SUMIFS(Tabla!$F:$F,Tabla!$A:$A,AC$6,Tabla!$B:$B,"VE",Tabla!$G:$G,"IVENC")</f>
        <v>268.76871179214595</v>
      </c>
      <c r="AD10" s="56">
        <f>SUMIFS(Tabla!$F:$F,Tabla!$A:$A,AD$6,Tabla!$B:$B,"VE",Tabla!$G:$G,"IVENC")</f>
        <v>103.20212028985105</v>
      </c>
    </row>
    <row r="11" spans="1:30" s="11" customFormat="1" ht="24.75" customHeight="1" x14ac:dyDescent="0.2">
      <c r="A11" s="14" t="s">
        <v>38</v>
      </c>
      <c r="B11" s="13">
        <f>SUMIFS(Tabla!$F:$F,Tabla!$A:$A,B$6,Tabla!$B:$B,"EXP",Tabla!$G:$G,"IVENC")</f>
        <v>38.756125282765829</v>
      </c>
      <c r="C11" s="13">
        <f>SUMIFS(Tabla!$F:$F,Tabla!$A:$A,C$6,Tabla!$B:$B,"EXP",Tabla!$G:$G,"IVENC")</f>
        <v>41.505417120939519</v>
      </c>
      <c r="D11" s="13">
        <f>SUMIFS(Tabla!$F:$F,Tabla!$A:$A,D$6,Tabla!$B:$B,"EXP",Tabla!$G:$G,"IVENC")</f>
        <v>41.201148103856148</v>
      </c>
      <c r="E11" s="13">
        <f>SUMIFS(Tabla!$F:$F,Tabla!$A:$A,E$6,Tabla!$B:$B,"EXP",Tabla!$G:$G,"IVENC")</f>
        <v>36.122592353307766</v>
      </c>
      <c r="F11" s="13">
        <f>SUMIFS(Tabla!$F:$F,Tabla!$A:$A,F$6,Tabla!$B:$B,"EXP",Tabla!$G:$G,"IVENC")</f>
        <v>43.128358050782509</v>
      </c>
      <c r="G11" s="13">
        <f>SUMIFS(Tabla!$F:$F,Tabla!$A:$A,G$6,Tabla!$B:$B,"EXP",Tabla!$G:$G,"IVENC")</f>
        <v>43.172846890594258</v>
      </c>
      <c r="H11" s="13">
        <f>SUMIFS(Tabla!$F:$F,Tabla!$A:$A,H$6,Tabla!$B:$B,"EXP",Tabla!$G:$G,"IVENC")</f>
        <v>41.548601717433179</v>
      </c>
      <c r="I11" s="13">
        <f>SUMIFS(Tabla!$F:$F,Tabla!$A:$A,I$6,Tabla!$B:$B,"EXP",Tabla!$G:$G,"IVENC")</f>
        <v>36.901519655407988</v>
      </c>
      <c r="J11" s="13">
        <f>SUMIFS(Tabla!$F:$F,Tabla!$A:$A,J$6,Tabla!$B:$B,"EXP",Tabla!$G:$G,"IVENC")</f>
        <v>43.012074665900322</v>
      </c>
      <c r="K11" s="13">
        <f>SUMIFS(Tabla!$F:$F,Tabla!$A:$A,K$6,Tabla!$B:$B,"EXP",Tabla!$G:$G,"IVENC")</f>
        <v>48.628567067575347</v>
      </c>
      <c r="L11" s="13">
        <f>SUMIFS(Tabla!$F:$F,Tabla!$A:$A,L$6,Tabla!$B:$B,"EXP",Tabla!$G:$G,"IVENC")</f>
        <v>54.545668301439783</v>
      </c>
      <c r="M11" s="13">
        <f>SUMIFS(Tabla!$F:$F,Tabla!$A:$A,M$6,Tabla!$B:$B,"EXP",Tabla!$G:$G,"IVENC")</f>
        <v>65.767506324251258</v>
      </c>
      <c r="N11" s="13">
        <f>SUMIFS(Tabla!$F:$F,Tabla!$A:$A,N$6,Tabla!$B:$B,"EXP",Tabla!$G:$G,"IVENC")</f>
        <v>78.704724242894784</v>
      </c>
      <c r="O11" s="13">
        <f>SUMIFS(Tabla!$F:$F,Tabla!$A:$A,O$6,Tabla!$B:$B,"EXP",Tabla!$G:$G,"IVENC")</f>
        <v>76.959939032132027</v>
      </c>
      <c r="P11" s="13">
        <f>SUMIFS(Tabla!$F:$F,Tabla!$A:$A,P$6,Tabla!$B:$B,"EXP",Tabla!$G:$G,"IVENC")</f>
        <v>81.403635524203878</v>
      </c>
      <c r="Q11" s="13">
        <f>SUMIFS(Tabla!$F:$F,Tabla!$A:$A,Q$6,Tabla!$B:$B,"EXP",Tabla!$G:$G,"IVENC")</f>
        <v>98.273552715541925</v>
      </c>
      <c r="R11" s="13">
        <f>SUMIFS(Tabla!$F:$F,Tabla!$A:$A,R$6,Tabla!$B:$B,"EXP",Tabla!$G:$G,"IVENC")</f>
        <v>106.95632812470737</v>
      </c>
      <c r="S11" s="13">
        <f>SUMIFS(Tabla!$F:$F,Tabla!$A:$A,S$6,Tabla!$B:$B,"EXP",Tabla!$G:$G,"IVENC")</f>
        <v>102.22032274374619</v>
      </c>
      <c r="T11" s="13">
        <f>SUMIFS(Tabla!$F:$F,Tabla!$A:$A,T$6,Tabla!$B:$B,"EXP",Tabla!$G:$G,"IVENC")</f>
        <v>94.563165600801511</v>
      </c>
      <c r="U11" s="13">
        <f>SUMIFS(Tabla!$F:$F,Tabla!$A:$A,U$6,Tabla!$B:$B,"EXP",Tabla!$G:$G,"IVENC")</f>
        <v>94.896187707622488</v>
      </c>
      <c r="V11" s="13">
        <f>SUMIFS(Tabla!$F:$F,Tabla!$A:$A,V$6,Tabla!$B:$B,"EXP",Tabla!$G:$G,"IVENC")</f>
        <v>90.433536911766851</v>
      </c>
      <c r="W11" s="13">
        <f>SUMIFS(Tabla!$F:$F,Tabla!$A:$A,W$6,Tabla!$B:$B,"EXP",Tabla!$G:$G,"IVENC")</f>
        <v>94.925224172857554</v>
      </c>
      <c r="X11" s="12">
        <f>SUMIFS(Tabla!$F:$F,Tabla!$A:$A,X$6,Tabla!$B:$B,"EXP",Tabla!$G:$G,"IVENC")</f>
        <v>100</v>
      </c>
      <c r="Y11" s="13">
        <f>SUMIFS(Tabla!$F:$F,Tabla!$A:$A,Y$6,Tabla!$B:$B,"EXP",Tabla!$G:$G,"IVENC")</f>
        <v>101.09379163024551</v>
      </c>
      <c r="Z11" s="13">
        <f>SUMIFS(Tabla!$F:$F,Tabla!$A:$A,Z$6,Tabla!$B:$B,"EXP",Tabla!$G:$G,"IVENC")</f>
        <v>82.88277993447258</v>
      </c>
      <c r="AA11" s="13">
        <f>SUMIFS(Tabla!$F:$F,Tabla!$A:$A,AA$6,Tabla!$B:$B,"EXP",Tabla!$G:$G,"IVENC")</f>
        <v>106.05981556476272</v>
      </c>
      <c r="AB11" s="13">
        <f>SUMIFS(Tabla!$F:$F,Tabla!$A:$A,AB$6,Tabla!$B:$B,"EXP",Tabla!$G:$G,"IVENC")</f>
        <v>129.8467825409316</v>
      </c>
      <c r="AC11" s="80">
        <f>SUMIFS(Tabla!$F:$F,Tabla!$A:$A,AC$6,Tabla!$B:$B,"EXP",Tabla!$G:$G,"IVENC")</f>
        <v>134.91308397273926</v>
      </c>
      <c r="AD11" s="56">
        <f>SUMIFS(Tabla!$F:$F,Tabla!$A:$A,AD$6,Tabla!$B:$B,"EXP",Tabla!$G:$G,"IVENC")</f>
        <v>137.13381732728106</v>
      </c>
    </row>
    <row r="12" spans="1:30" s="11" customFormat="1" ht="24.75" customHeight="1" x14ac:dyDescent="0.2">
      <c r="A12" s="14" t="s">
        <v>109</v>
      </c>
      <c r="B12" s="13">
        <f>SUMIFS(Tabla!$F:$F,Tabla!$A:$A,B$6,Tabla!$B:$B,"IMP",Tabla!$G:$G,"IVENC")</f>
        <v>34.533977422505266</v>
      </c>
      <c r="C12" s="13">
        <f>SUMIFS(Tabla!$F:$F,Tabla!$A:$A,C$6,Tabla!$B:$B,"IMP",Tabla!$G:$G,"IVENC")</f>
        <v>37.367735389135781</v>
      </c>
      <c r="D12" s="13">
        <f>SUMIFS(Tabla!$F:$F,Tabla!$A:$A,D$6,Tabla!$B:$B,"IMP",Tabla!$G:$G,"IVENC")</f>
        <v>40.913023954752148</v>
      </c>
      <c r="E12" s="13">
        <f>SUMIFS(Tabla!$F:$F,Tabla!$A:$A,E$6,Tabla!$B:$B,"IMP",Tabla!$G:$G,"IVENC")</f>
        <v>35.466068481352174</v>
      </c>
      <c r="F12" s="13">
        <f>SUMIFS(Tabla!$F:$F,Tabla!$A:$A,F$6,Tabla!$B:$B,"IMP",Tabla!$G:$G,"IVENC")</f>
        <v>39.997854774629474</v>
      </c>
      <c r="G12" s="13">
        <f>SUMIFS(Tabla!$F:$F,Tabla!$A:$A,G$6,Tabla!$B:$B,"IMP",Tabla!$G:$G,"IVENC")</f>
        <v>38.717743027140415</v>
      </c>
      <c r="H12" s="13">
        <f>SUMIFS(Tabla!$F:$F,Tabla!$A:$A,H$6,Tabla!$B:$B,"IMP",Tabla!$G:$G,"IVENC")</f>
        <v>39.030368946382765</v>
      </c>
      <c r="I12" s="13">
        <f>SUMIFS(Tabla!$F:$F,Tabla!$A:$A,I$6,Tabla!$B:$B,"IMP",Tabla!$G:$G,"IVENC")</f>
        <v>37.717792192917059</v>
      </c>
      <c r="J12" s="13">
        <f>SUMIFS(Tabla!$F:$F,Tabla!$A:$A,J$6,Tabla!$B:$B,"IMP",Tabla!$G:$G,"IVENC")</f>
        <v>43.018649385376506</v>
      </c>
      <c r="K12" s="13">
        <f>SUMIFS(Tabla!$F:$F,Tabla!$A:$A,K$6,Tabla!$B:$B,"IMP",Tabla!$G:$G,"IVENC")</f>
        <v>49.26375446626723</v>
      </c>
      <c r="L12" s="13">
        <f>SUMIFS(Tabla!$F:$F,Tabla!$A:$A,L$6,Tabla!$B:$B,"IMP",Tabla!$G:$G,"IVENC")</f>
        <v>54.221709645722314</v>
      </c>
      <c r="M12" s="13">
        <f>SUMIFS(Tabla!$F:$F,Tabla!$A:$A,M$6,Tabla!$B:$B,"IMP",Tabla!$G:$G,"IVENC")</f>
        <v>64.166670044825821</v>
      </c>
      <c r="N12" s="13">
        <f>SUMIFS(Tabla!$F:$F,Tabla!$A:$A,N$6,Tabla!$B:$B,"IMP",Tabla!$G:$G,"IVENC")</f>
        <v>78.952876756312833</v>
      </c>
      <c r="O12" s="13">
        <f>SUMIFS(Tabla!$F:$F,Tabla!$A:$A,O$6,Tabla!$B:$B,"IMP",Tabla!$G:$G,"IVENC")</f>
        <v>69.93807148345411</v>
      </c>
      <c r="P12" s="13">
        <f>SUMIFS(Tabla!$F:$F,Tabla!$A:$A,P$6,Tabla!$B:$B,"IMP",Tabla!$G:$G,"IVENC")</f>
        <v>82.974593734897581</v>
      </c>
      <c r="Q12" s="13">
        <f>SUMIFS(Tabla!$F:$F,Tabla!$A:$A,Q$6,Tabla!$B:$B,"IMP",Tabla!$G:$G,"IVENC")</f>
        <v>95.768830385693846</v>
      </c>
      <c r="R12" s="13">
        <f>SUMIFS(Tabla!$F:$F,Tabla!$A:$A,R$6,Tabla!$B:$B,"IMP",Tabla!$G:$G,"IVENC")</f>
        <v>105.75880373924447</v>
      </c>
      <c r="S12" s="13">
        <f>SUMIFS(Tabla!$F:$F,Tabla!$A:$A,S$6,Tabla!$B:$B,"IMP",Tabla!$G:$G,"IVENC")</f>
        <v>103.75986771634851</v>
      </c>
      <c r="T12" s="13">
        <f>SUMIFS(Tabla!$F:$F,Tabla!$A:$A,T$6,Tabla!$B:$B,"IMP",Tabla!$G:$G,"IVENC")</f>
        <v>98.850899119076786</v>
      </c>
      <c r="U12" s="13">
        <f>SUMIFS(Tabla!$F:$F,Tabla!$A:$A,U$6,Tabla!$B:$B,"IMP",Tabla!$G:$G,"IVENC")</f>
        <v>97.802494196572383</v>
      </c>
      <c r="V12" s="13">
        <f>SUMIFS(Tabla!$F:$F,Tabla!$A:$A,V$6,Tabla!$B:$B,"IMP",Tabla!$G:$G,"IVENC")</f>
        <v>92.387262629793128</v>
      </c>
      <c r="W12" s="13">
        <f>SUMIFS(Tabla!$F:$F,Tabla!$A:$A,W$6,Tabla!$B:$B,"IMP",Tabla!$G:$G,"IVENC")</f>
        <v>95.948791693449095</v>
      </c>
      <c r="X12" s="12">
        <f>SUMIFS(Tabla!$F:$F,Tabla!$A:$A,X$6,Tabla!$B:$B,"IMP",Tabla!$G:$G,"IVENC")</f>
        <v>100</v>
      </c>
      <c r="Y12" s="13">
        <f>SUMIFS(Tabla!$F:$F,Tabla!$A:$A,Y$6,Tabla!$B:$B,"IMP",Tabla!$G:$G,"IVENC")</f>
        <v>98.153413297797954</v>
      </c>
      <c r="Z12" s="13">
        <f>SUMIFS(Tabla!$F:$F,Tabla!$A:$A,Z$6,Tabla!$B:$B,"IMP",Tabla!$G:$G,"IVENC")</f>
        <v>72.15389141668895</v>
      </c>
      <c r="AA12" s="13">
        <f>SUMIFS(Tabla!$F:$F,Tabla!$A:$A,AA$6,Tabla!$B:$B,"IMP",Tabla!$G:$G,"IVENC")</f>
        <v>94.885187134606866</v>
      </c>
      <c r="AB12" s="13">
        <f>SUMIFS(Tabla!$F:$F,Tabla!$A:$A,AB$6,Tabla!$B:$B,"IMP",Tabla!$G:$G,"IVENC")</f>
        <v>117.70103140144097</v>
      </c>
      <c r="AC12" s="80">
        <f>SUMIFS(Tabla!$F:$F,Tabla!$A:$A,AC$6,Tabla!$B:$B,"IMP",Tabla!$G:$G,"IVENC")</f>
        <v>125.635733487661</v>
      </c>
      <c r="AD12" s="56">
        <f>SUMIFS(Tabla!$F:$F,Tabla!$A:$A,AD$6,Tabla!$B:$B,"IMP",Tabla!$G:$G,"IVENC")</f>
        <v>122.35041062942886</v>
      </c>
    </row>
    <row r="13" spans="1:30" s="11" customFormat="1" ht="30.95" customHeight="1" x14ac:dyDescent="0.2">
      <c r="A13" s="31" t="s">
        <v>39</v>
      </c>
      <c r="B13" s="32">
        <f>SUMIFS(Tabla!$F:$F,Tabla!$A:$A,B$6,Tabla!$B:$B,"B001_IVENC",Tabla!$G:$G,"IVENC")</f>
        <v>25.162469412213184</v>
      </c>
      <c r="C13" s="32">
        <f>SUMIFS(Tabla!$F:$F,Tabla!$A:$A,C$6,Tabla!$B:$B,"B001_IVENC",Tabla!$G:$G,"IVENC")</f>
        <v>27.102254258506484</v>
      </c>
      <c r="D13" s="32">
        <f>SUMIFS(Tabla!$F:$F,Tabla!$A:$A,D$6,Tabla!$B:$B,"B001_IVENC",Tabla!$G:$G,"IVENC")</f>
        <v>29.375448254693008</v>
      </c>
      <c r="E13" s="32">
        <f>SUMIFS(Tabla!$F:$F,Tabla!$A:$A,E$6,Tabla!$B:$B,"B001_IVENC",Tabla!$G:$G,"IVENC")</f>
        <v>30.906392596534101</v>
      </c>
      <c r="F13" s="32">
        <f>SUMIFS(Tabla!$F:$F,Tabla!$A:$A,F$6,Tabla!$B:$B,"B001_IVENC",Tabla!$G:$G,"IVENC")</f>
        <v>32.207244433717698</v>
      </c>
      <c r="G13" s="32">
        <f>SUMIFS(Tabla!$F:$F,Tabla!$A:$A,G$6,Tabla!$B:$B,"B001_IVENC",Tabla!$G:$G,"IVENC")</f>
        <v>32.513183585134222</v>
      </c>
      <c r="H13" s="32">
        <f>SUMIFS(Tabla!$F:$F,Tabla!$A:$A,H$6,Tabla!$B:$B,"B001_IVENC",Tabla!$G:$G,"IVENC")</f>
        <v>33.328888669415299</v>
      </c>
      <c r="I13" s="32">
        <f>SUMIFS(Tabla!$F:$F,Tabla!$A:$A,I$6,Tabla!$B:$B,"B001_IVENC",Tabla!$G:$G,"IVENC")</f>
        <v>35.027615509872959</v>
      </c>
      <c r="J13" s="32">
        <f>SUMIFS(Tabla!$F:$F,Tabla!$A:$A,J$6,Tabla!$B:$B,"B001_IVENC",Tabla!$G:$G,"IVENC")</f>
        <v>37.89135198672048</v>
      </c>
      <c r="K13" s="32">
        <f>SUMIFS(Tabla!$F:$F,Tabla!$A:$A,K$6,Tabla!$B:$B,"B001_IVENC",Tabla!$G:$G,"IVENC")</f>
        <v>41.027309703194931</v>
      </c>
      <c r="L13" s="32">
        <f>SUMIFS(Tabla!$F:$F,Tabla!$A:$A,L$6,Tabla!$B:$B,"B001_IVENC",Tabla!$G:$G,"IVENC")</f>
        <v>45.071469569011057</v>
      </c>
      <c r="M13" s="32">
        <f>SUMIFS(Tabla!$F:$F,Tabla!$A:$A,M$6,Tabla!$B:$B,"B001_IVENC",Tabla!$G:$G,"IVENC")</f>
        <v>50.999749399222885</v>
      </c>
      <c r="N13" s="32">
        <f>SUMIFS(Tabla!$F:$F,Tabla!$A:$A,N$6,Tabla!$B:$B,"B001_IVENC",Tabla!$G:$G,"IVENC")</f>
        <v>56.200414444129066</v>
      </c>
      <c r="O13" s="32">
        <f>SUMIFS(Tabla!$F:$F,Tabla!$A:$A,O$6,Tabla!$B:$B,"B001_IVENC",Tabla!$G:$G,"IVENC")</f>
        <v>57.106288791298851</v>
      </c>
      <c r="P13" s="32">
        <f>SUMIFS(Tabla!$F:$F,Tabla!$A:$A,P$6,Tabla!$B:$B,"B001_IVENC",Tabla!$G:$G,"IVENC")</f>
        <v>60.574578370928791</v>
      </c>
      <c r="Q13" s="32">
        <f>SUMIFS(Tabla!$F:$F,Tabla!$A:$A,Q$6,Tabla!$B:$B,"B001_IVENC",Tabla!$G:$G,"IVENC")</f>
        <v>67.788330538147122</v>
      </c>
      <c r="R13" s="32">
        <f>SUMIFS(Tabla!$F:$F,Tabla!$A:$A,R$6,Tabla!$B:$B,"B001_IVENC",Tabla!$G:$G,"IVENC")</f>
        <v>74.314512111747803</v>
      </c>
      <c r="S13" s="32">
        <f>SUMIFS(Tabla!$F:$F,Tabla!$A:$A,S$6,Tabla!$B:$B,"B001_IVENC",Tabla!$G:$G,"IVENC")</f>
        <v>79.014424734202933</v>
      </c>
      <c r="T13" s="32">
        <f>SUMIFS(Tabla!$F:$F,Tabla!$A:$A,T$6,Tabla!$B:$B,"B001_IVENC",Tabla!$G:$G,"IVENC")</f>
        <v>82.669484933931116</v>
      </c>
      <c r="U13" s="32">
        <f>SUMIFS(Tabla!$F:$F,Tabla!$A:$A,U$6,Tabla!$B:$B,"B001_IVENC",Tabla!$G:$G,"IVENC")</f>
        <v>87.023618307999854</v>
      </c>
      <c r="V13" s="32">
        <f>SUMIFS(Tabla!$F:$F,Tabla!$A:$A,V$6,Tabla!$B:$B,"B001_IVENC",Tabla!$G:$G,"IVENC")</f>
        <v>91.002309387118189</v>
      </c>
      <c r="W13" s="32">
        <f>SUMIFS(Tabla!$F:$F,Tabla!$A:$A,W$6,Tabla!$B:$B,"B001_IVENC",Tabla!$G:$G,"IVENC")</f>
        <v>96.229536157284869</v>
      </c>
      <c r="X13" s="33">
        <f>SUMIFS(Tabla!$F:$F,Tabla!$A:$A,X$6,Tabla!$B:$B,"B001_IVENC",Tabla!$G:$G,"IVENC")</f>
        <v>100</v>
      </c>
      <c r="Y13" s="34">
        <f>SUMIFS(Tabla!$F:$F,Tabla!$A:$A,Y$6,Tabla!$B:$B,"B001_IVENC",Tabla!$G:$G,"IVENC")</f>
        <v>103.10306793272477</v>
      </c>
      <c r="Z13" s="34">
        <f>SUMIFS(Tabla!$F:$F,Tabla!$A:$A,Z$6,Tabla!$B:$B,"B001_IVENC",Tabla!$G:$G,"IVENC")</f>
        <v>84.728833115122754</v>
      </c>
      <c r="AA13" s="35">
        <f>SUMIFS(Tabla!$F:$F,Tabla!$A:$A,AA$6,Tabla!$B:$B,"B001_IVENC",Tabla!$G:$G,"IVENC")</f>
        <v>98.681235857527327</v>
      </c>
      <c r="AB13" s="34">
        <f>SUMIFS(Tabla!$F:$F,Tabla!$A:$A,AB$6,Tabla!$B:$B,"B001_IVENC",Tabla!$G:$G,"IVENC")</f>
        <v>109.57421097649956</v>
      </c>
      <c r="AC13" s="34">
        <f>SUMIFS(Tabla!$F:$F,Tabla!$A:$A,AC$6,Tabla!$B:$B,"B001_IVENC",Tabla!$G:$G,"IVENC")</f>
        <v>117.42665993935435</v>
      </c>
      <c r="AD13" s="76">
        <f>SUMIFS(Tabla!$F:$F,Tabla!$A:$A,AD$6,Tabla!$B:$B,"B001_IVENC",Tabla!$G:$G,"IVENC")</f>
        <v>120.6534100487264</v>
      </c>
    </row>
    <row r="14" spans="1:30" s="27" customFormat="1" ht="15" customHeight="1" x14ac:dyDescent="0.2">
      <c r="A14" s="75" t="s">
        <v>99</v>
      </c>
      <c r="B14" s="26"/>
      <c r="C14" s="26"/>
      <c r="D14" s="26"/>
      <c r="E14" s="26"/>
      <c r="I14" s="28"/>
      <c r="J14" s="28"/>
      <c r="K14" s="28"/>
      <c r="Y14" s="8"/>
      <c r="Z14" s="8"/>
      <c r="AA14" s="8"/>
      <c r="AB14" s="8"/>
    </row>
    <row r="15" spans="1:30" s="27" customFormat="1" ht="15" customHeight="1" x14ac:dyDescent="0.2">
      <c r="A15" s="25" t="s">
        <v>97</v>
      </c>
      <c r="B15" s="26"/>
      <c r="C15" s="26"/>
      <c r="D15" s="26"/>
      <c r="E15" s="26"/>
      <c r="I15" s="28"/>
      <c r="J15" s="28"/>
      <c r="K15" s="28"/>
      <c r="Y15" s="81"/>
      <c r="Z15" s="81"/>
      <c r="AA15" s="81"/>
    </row>
    <row r="16" spans="1:30" s="27" customFormat="1" ht="15" customHeight="1" x14ac:dyDescent="0.2">
      <c r="A16" s="25" t="s">
        <v>98</v>
      </c>
      <c r="B16" s="26"/>
      <c r="C16" s="26"/>
      <c r="D16" s="26"/>
      <c r="E16" s="26"/>
      <c r="I16" s="28"/>
      <c r="J16" s="28"/>
      <c r="K16" s="28"/>
      <c r="Y16" s="81"/>
      <c r="Z16" s="81"/>
      <c r="AA16" s="81"/>
      <c r="AC16" s="9"/>
      <c r="AD16" s="9"/>
    </row>
    <row r="17" spans="1:31" s="27" customFormat="1" ht="15" customHeight="1" x14ac:dyDescent="0.2">
      <c r="A17" s="25" t="s">
        <v>100</v>
      </c>
      <c r="B17" s="26"/>
      <c r="C17" s="26"/>
      <c r="D17" s="26"/>
      <c r="E17" s="26"/>
      <c r="I17" s="28"/>
      <c r="J17" s="28"/>
      <c r="K17" s="28"/>
      <c r="Y17" s="82"/>
      <c r="Z17" s="82"/>
      <c r="AA17" s="82"/>
    </row>
    <row r="18" spans="1:31" s="27" customFormat="1" ht="15" customHeight="1" x14ac:dyDescent="0.2">
      <c r="A18" s="25" t="s">
        <v>101</v>
      </c>
      <c r="B18" s="26"/>
      <c r="C18" s="26"/>
      <c r="D18" s="26"/>
      <c r="Y18" s="81"/>
      <c r="Z18" s="81"/>
      <c r="AA18" s="81"/>
    </row>
    <row r="19" spans="1:31" s="8" customFormat="1" ht="15" customHeight="1" x14ac:dyDescent="0.2">
      <c r="A19" s="7" t="s">
        <v>170</v>
      </c>
      <c r="Y19" s="81"/>
      <c r="Z19" s="81"/>
      <c r="AA19" s="81"/>
      <c r="AC19" s="58"/>
      <c r="AD19" s="58"/>
      <c r="AE19" s="58"/>
    </row>
    <row r="20" spans="1:31" s="8" customFormat="1" ht="15" customHeight="1" x14ac:dyDescent="0.25">
      <c r="A20" s="8" t="s">
        <v>72</v>
      </c>
      <c r="Y20" s="81"/>
      <c r="Z20" s="81"/>
      <c r="AA20" s="81"/>
    </row>
    <row r="21" spans="1:31" s="8" customFormat="1" x14ac:dyDescent="0.25">
      <c r="A21" s="8" t="s">
        <v>103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83"/>
      <c r="Z21" s="83"/>
      <c r="AA21" s="83"/>
    </row>
    <row r="22" spans="1:31" s="8" customFormat="1" ht="24.75" customHeight="1" x14ac:dyDescent="0.25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31" s="8" customFormat="1" ht="24.75" customHeight="1" x14ac:dyDescent="0.25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58"/>
      <c r="Z23" s="58"/>
      <c r="AA23" s="58"/>
    </row>
    <row r="24" spans="1:31" s="8" customFormat="1" ht="24.75" customHeight="1" x14ac:dyDescent="0.25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58"/>
      <c r="Z24" s="58"/>
      <c r="AA24" s="58"/>
    </row>
    <row r="25" spans="1:31" s="8" customFormat="1" ht="24.75" customHeight="1" x14ac:dyDescent="0.2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58"/>
      <c r="Z25" s="58"/>
      <c r="AA25" s="58"/>
    </row>
    <row r="26" spans="1:31" s="8" customFormat="1" ht="24.75" customHeight="1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58"/>
      <c r="Z26" s="58"/>
      <c r="AA26" s="58"/>
    </row>
    <row r="27" spans="1:31" s="8" customFormat="1" ht="24.75" customHeight="1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58"/>
      <c r="Z27" s="58"/>
      <c r="AA27" s="58"/>
    </row>
    <row r="28" spans="1:31" s="8" customFormat="1" ht="24.75" customHeight="1" x14ac:dyDescent="0.25">
      <c r="Y28" s="58"/>
      <c r="Z28" s="58"/>
      <c r="AA28" s="58"/>
    </row>
    <row r="29" spans="1:31" s="8" customFormat="1" ht="24.75" customHeight="1" x14ac:dyDescent="0.25">
      <c r="Y29" s="84"/>
      <c r="Z29" s="58"/>
      <c r="AA29" s="58"/>
    </row>
    <row r="30" spans="1:31" s="8" customFormat="1" ht="24.75" customHeight="1" x14ac:dyDescent="0.25"/>
    <row r="31" spans="1:31" s="8" customFormat="1" ht="24.75" customHeight="1" x14ac:dyDescent="0.25"/>
    <row r="32" spans="1:31" s="8" customFormat="1" ht="24.75" customHeight="1" x14ac:dyDescent="0.25"/>
    <row r="33" s="8" customFormat="1" ht="24.75" customHeight="1" x14ac:dyDescent="0.25"/>
    <row r="34" s="8" customFormat="1" ht="24.75" customHeight="1" x14ac:dyDescent="0.25"/>
    <row r="35" s="8" customFormat="1" ht="24.75" customHeight="1" x14ac:dyDescent="0.25"/>
    <row r="36" s="8" customFormat="1" ht="24.75" customHeight="1" x14ac:dyDescent="0.25"/>
    <row r="37" s="8" customFormat="1" ht="24.75" customHeight="1" x14ac:dyDescent="0.25"/>
    <row r="38" s="8" customFormat="1" ht="24.75" customHeight="1" x14ac:dyDescent="0.25"/>
    <row r="39" s="8" customFormat="1" ht="24.75" customHeight="1" x14ac:dyDescent="0.25"/>
    <row r="40" s="8" customFormat="1" ht="24.75" customHeight="1" x14ac:dyDescent="0.25"/>
    <row r="41" s="8" customFormat="1" ht="24.75" customHeight="1" x14ac:dyDescent="0.25"/>
    <row r="42" s="8" customFormat="1" ht="24.75" customHeight="1" x14ac:dyDescent="0.25"/>
    <row r="43" s="8" customFormat="1" ht="24.75" customHeight="1" x14ac:dyDescent="0.25"/>
    <row r="44" s="8" customFormat="1" ht="24.75" customHeight="1" x14ac:dyDescent="0.25"/>
    <row r="45" s="8" customFormat="1" ht="24.75" customHeight="1" x14ac:dyDescent="0.25"/>
    <row r="46" s="8" customFormat="1" ht="24.75" customHeight="1" x14ac:dyDescent="0.25"/>
    <row r="47" s="8" customFormat="1" ht="24.75" customHeight="1" x14ac:dyDescent="0.25"/>
    <row r="48" s="8" customFormat="1" ht="24.75" customHeight="1" x14ac:dyDescent="0.25"/>
    <row r="49" s="8" customFormat="1" ht="24.75" customHeight="1" x14ac:dyDescent="0.25"/>
    <row r="50" s="8" customFormat="1" ht="24.75" customHeight="1" x14ac:dyDescent="0.25"/>
    <row r="51" s="8" customFormat="1" ht="24.75" customHeight="1" x14ac:dyDescent="0.25"/>
    <row r="52" s="8" customFormat="1" ht="24.75" customHeight="1" x14ac:dyDescent="0.25"/>
    <row r="53" s="8" customFormat="1" ht="24.75" customHeight="1" x14ac:dyDescent="0.25"/>
    <row r="54" s="8" customFormat="1" ht="24.75" customHeight="1" x14ac:dyDescent="0.25"/>
    <row r="55" s="8" customFormat="1" ht="24.75" customHeight="1" x14ac:dyDescent="0.25"/>
    <row r="56" s="8" customFormat="1" ht="24.75" customHeight="1" x14ac:dyDescent="0.25"/>
    <row r="57" s="8" customFormat="1" ht="24.75" customHeight="1" x14ac:dyDescent="0.25"/>
    <row r="58" s="8" customFormat="1" ht="24.75" customHeight="1" x14ac:dyDescent="0.25"/>
    <row r="59" s="8" customFormat="1" ht="24.75" customHeight="1" x14ac:dyDescent="0.25"/>
    <row r="60" s="8" customFormat="1" ht="24.75" customHeight="1" x14ac:dyDescent="0.25"/>
    <row r="61" s="8" customFormat="1" ht="24.75" customHeight="1" x14ac:dyDescent="0.25"/>
    <row r="62" s="8" customFormat="1" ht="24.75" customHeight="1" x14ac:dyDescent="0.25"/>
    <row r="63" s="8" customFormat="1" ht="24.75" customHeight="1" x14ac:dyDescent="0.25"/>
    <row r="64" s="8" customFormat="1" ht="24.75" customHeight="1" x14ac:dyDescent="0.25"/>
    <row r="65" s="8" customFormat="1" ht="24.75" customHeight="1" x14ac:dyDescent="0.25"/>
    <row r="66" s="8" customFormat="1" ht="24.75" customHeight="1" x14ac:dyDescent="0.25"/>
    <row r="67" s="8" customFormat="1" ht="24.75" customHeight="1" x14ac:dyDescent="0.25"/>
    <row r="68" s="8" customFormat="1" ht="24.75" customHeight="1" x14ac:dyDescent="0.25"/>
    <row r="69" s="8" customFormat="1" ht="24.75" customHeight="1" x14ac:dyDescent="0.25"/>
    <row r="70" s="8" customFormat="1" ht="24.75" customHeight="1" x14ac:dyDescent="0.25"/>
    <row r="71" s="8" customFormat="1" ht="24.75" customHeight="1" x14ac:dyDescent="0.25"/>
    <row r="72" s="8" customFormat="1" ht="24.75" customHeight="1" x14ac:dyDescent="0.25"/>
    <row r="73" s="8" customFormat="1" ht="24.75" customHeight="1" x14ac:dyDescent="0.25"/>
    <row r="74" s="8" customFormat="1" ht="24.75" customHeight="1" x14ac:dyDescent="0.25"/>
    <row r="75" s="8" customFormat="1" ht="24.75" customHeight="1" x14ac:dyDescent="0.25"/>
    <row r="76" s="8" customFormat="1" ht="24.75" customHeight="1" x14ac:dyDescent="0.25"/>
    <row r="77" s="8" customFormat="1" ht="24.75" customHeight="1" x14ac:dyDescent="0.25"/>
    <row r="78" s="8" customFormat="1" ht="24.75" customHeight="1" x14ac:dyDescent="0.25"/>
    <row r="79" s="8" customFormat="1" ht="24.75" customHeight="1" x14ac:dyDescent="0.25"/>
    <row r="80" s="8" customFormat="1" ht="24.75" customHeight="1" x14ac:dyDescent="0.25"/>
    <row r="81" s="8" customFormat="1" ht="24.75" customHeight="1" x14ac:dyDescent="0.25"/>
    <row r="82" s="8" customFormat="1" ht="24.75" customHeight="1" x14ac:dyDescent="0.25"/>
    <row r="83" s="8" customFormat="1" ht="24.75" customHeight="1" x14ac:dyDescent="0.25"/>
    <row r="84" s="8" customFormat="1" ht="24.75" customHeight="1" x14ac:dyDescent="0.25"/>
    <row r="85" s="8" customFormat="1" ht="24.75" customHeight="1" x14ac:dyDescent="0.25"/>
    <row r="86" s="8" customFormat="1" ht="24.75" customHeight="1" x14ac:dyDescent="0.25"/>
    <row r="87" s="8" customFormat="1" ht="24.75" customHeight="1" x14ac:dyDescent="0.25"/>
    <row r="88" s="8" customFormat="1" ht="24.75" customHeight="1" x14ac:dyDescent="0.25"/>
    <row r="89" s="8" customFormat="1" ht="24.75" customHeight="1" x14ac:dyDescent="0.25"/>
    <row r="90" s="8" customFormat="1" ht="24.75" customHeight="1" x14ac:dyDescent="0.25"/>
    <row r="91" s="8" customFormat="1" ht="24.75" customHeight="1" x14ac:dyDescent="0.25"/>
    <row r="92" s="8" customFormat="1" ht="24.75" customHeight="1" x14ac:dyDescent="0.25"/>
    <row r="93" s="8" customFormat="1" ht="24.75" customHeight="1" x14ac:dyDescent="0.25"/>
    <row r="94" s="8" customFormat="1" ht="24.75" customHeight="1" x14ac:dyDescent="0.25"/>
    <row r="95" s="8" customFormat="1" ht="24.75" customHeight="1" x14ac:dyDescent="0.25"/>
    <row r="96" s="8" customFormat="1" ht="24.75" customHeight="1" x14ac:dyDescent="0.25"/>
    <row r="97" s="8" customFormat="1" ht="24.75" customHeight="1" x14ac:dyDescent="0.25"/>
    <row r="98" s="8" customFormat="1" ht="24.75" customHeight="1" x14ac:dyDescent="0.25"/>
    <row r="99" s="8" customFormat="1" ht="24.75" customHeight="1" x14ac:dyDescent="0.25"/>
    <row r="100" s="8" customFormat="1" ht="24.75" customHeight="1" x14ac:dyDescent="0.25"/>
    <row r="101" s="8" customFormat="1" ht="24.75" customHeight="1" x14ac:dyDescent="0.25"/>
    <row r="102" s="8" customFormat="1" ht="24.75" customHeight="1" x14ac:dyDescent="0.25"/>
    <row r="103" s="8" customFormat="1" ht="24.75" customHeight="1" x14ac:dyDescent="0.25"/>
    <row r="104" s="8" customFormat="1" ht="24.75" customHeight="1" x14ac:dyDescent="0.25"/>
    <row r="105" s="8" customFormat="1" ht="24.75" customHeight="1" x14ac:dyDescent="0.25"/>
    <row r="106" s="8" customFormat="1" ht="24.75" customHeight="1" x14ac:dyDescent="0.25"/>
    <row r="107" s="8" customFormat="1" ht="24.75" customHeight="1" x14ac:dyDescent="0.25"/>
    <row r="108" s="8" customFormat="1" ht="24.75" customHeight="1" x14ac:dyDescent="0.25"/>
    <row r="109" s="8" customFormat="1" ht="24.75" customHeight="1" x14ac:dyDescent="0.25"/>
    <row r="110" s="8" customFormat="1" ht="24.75" customHeight="1" x14ac:dyDescent="0.25"/>
    <row r="111" s="8" customFormat="1" ht="24.75" customHeight="1" x14ac:dyDescent="0.25"/>
    <row r="112" s="8" customFormat="1" ht="24.75" customHeight="1" x14ac:dyDescent="0.25"/>
    <row r="113" s="8" customFormat="1" ht="24.75" customHeight="1" x14ac:dyDescent="0.25"/>
    <row r="114" s="8" customFormat="1" ht="24.75" customHeight="1" x14ac:dyDescent="0.25"/>
    <row r="115" s="8" customFormat="1" ht="24.75" customHeight="1" x14ac:dyDescent="0.25"/>
    <row r="116" s="8" customFormat="1" ht="24.75" customHeight="1" x14ac:dyDescent="0.25"/>
    <row r="117" s="8" customFormat="1" ht="24.75" customHeight="1" x14ac:dyDescent="0.25"/>
    <row r="118" s="8" customFormat="1" ht="24.75" customHeight="1" x14ac:dyDescent="0.25"/>
    <row r="119" s="8" customFormat="1" ht="24.75" customHeight="1" x14ac:dyDescent="0.25"/>
    <row r="120" s="8" customFormat="1" ht="24.75" customHeight="1" x14ac:dyDescent="0.25"/>
    <row r="121" s="8" customFormat="1" ht="24.75" customHeight="1" x14ac:dyDescent="0.25"/>
    <row r="122" s="8" customFormat="1" ht="24.75" customHeight="1" x14ac:dyDescent="0.25"/>
    <row r="123" s="8" customFormat="1" ht="24.75" customHeight="1" x14ac:dyDescent="0.25"/>
    <row r="124" s="8" customFormat="1" ht="24.75" customHeight="1" x14ac:dyDescent="0.25"/>
    <row r="125" s="8" customFormat="1" ht="24.75" customHeight="1" x14ac:dyDescent="0.25"/>
    <row r="126" s="8" customFormat="1" ht="24.75" customHeight="1" x14ac:dyDescent="0.25"/>
    <row r="127" s="8" customFormat="1" ht="24.75" customHeight="1" x14ac:dyDescent="0.25"/>
    <row r="128" s="8" customFormat="1" ht="24.75" customHeight="1" x14ac:dyDescent="0.25"/>
    <row r="129" s="8" customFormat="1" ht="24.75" customHeight="1" x14ac:dyDescent="0.25"/>
    <row r="130" s="8" customFormat="1" ht="24.75" customHeight="1" x14ac:dyDescent="0.25"/>
    <row r="131" s="8" customFormat="1" ht="24.75" customHeight="1" x14ac:dyDescent="0.25"/>
    <row r="132" s="8" customFormat="1" ht="24.75" customHeight="1" x14ac:dyDescent="0.25"/>
    <row r="133" s="8" customFormat="1" ht="24.75" customHeight="1" x14ac:dyDescent="0.25"/>
    <row r="134" s="8" customFormat="1" ht="24.75" customHeight="1" x14ac:dyDescent="0.25"/>
    <row r="135" s="8" customFormat="1" ht="24.75" customHeight="1" x14ac:dyDescent="0.25"/>
    <row r="136" s="8" customFormat="1" ht="24.75" customHeight="1" x14ac:dyDescent="0.25"/>
    <row r="137" s="8" customFormat="1" ht="24.75" customHeight="1" x14ac:dyDescent="0.25"/>
    <row r="138" s="8" customFormat="1" ht="24.75" customHeight="1" x14ac:dyDescent="0.25"/>
    <row r="139" s="8" customFormat="1" ht="24.75" customHeight="1" x14ac:dyDescent="0.25"/>
    <row r="140" s="8" customFormat="1" ht="24.75" customHeight="1" x14ac:dyDescent="0.25"/>
    <row r="141" s="8" customFormat="1" ht="24.75" customHeight="1" x14ac:dyDescent="0.25"/>
    <row r="142" s="8" customFormat="1" ht="24.75" customHeight="1" x14ac:dyDescent="0.25"/>
    <row r="143" s="8" customFormat="1" ht="24.75" customHeight="1" x14ac:dyDescent="0.25"/>
    <row r="144" s="8" customFormat="1" ht="24.75" customHeight="1" x14ac:dyDescent="0.25"/>
    <row r="145" s="8" customFormat="1" ht="24.75" customHeight="1" x14ac:dyDescent="0.25"/>
    <row r="146" s="8" customFormat="1" ht="24.75" customHeight="1" x14ac:dyDescent="0.25"/>
    <row r="147" s="8" customFormat="1" ht="24.75" customHeight="1" x14ac:dyDescent="0.25"/>
    <row r="148" s="8" customFormat="1" ht="24.75" customHeight="1" x14ac:dyDescent="0.25"/>
    <row r="149" s="8" customFormat="1" ht="24.75" customHeight="1" x14ac:dyDescent="0.25"/>
    <row r="150" s="8" customFormat="1" ht="24.75" customHeight="1" x14ac:dyDescent="0.25"/>
    <row r="151" s="8" customFormat="1" ht="24.75" customHeight="1" x14ac:dyDescent="0.25"/>
    <row r="152" s="8" customFormat="1" ht="24.75" customHeight="1" x14ac:dyDescent="0.25"/>
    <row r="153" s="8" customFormat="1" ht="24.75" customHeight="1" x14ac:dyDescent="0.25"/>
    <row r="154" s="8" customFormat="1" ht="24.75" customHeight="1" x14ac:dyDescent="0.25"/>
    <row r="155" s="8" customFormat="1" ht="24.75" customHeight="1" x14ac:dyDescent="0.25"/>
    <row r="156" s="8" customFormat="1" ht="24.75" customHeight="1" x14ac:dyDescent="0.25"/>
    <row r="157" s="8" customFormat="1" ht="24.75" customHeight="1" x14ac:dyDescent="0.25"/>
    <row r="158" s="8" customFormat="1" ht="24.75" customHeight="1" x14ac:dyDescent="0.25"/>
    <row r="159" s="8" customFormat="1" ht="24.75" customHeight="1" x14ac:dyDescent="0.25"/>
    <row r="160" s="8" customFormat="1" ht="24.75" customHeight="1" x14ac:dyDescent="0.25"/>
    <row r="161" s="8" customFormat="1" ht="24.75" customHeight="1" x14ac:dyDescent="0.25"/>
    <row r="162" s="8" customFormat="1" ht="24.75" customHeight="1" x14ac:dyDescent="0.25"/>
    <row r="163" s="8" customFormat="1" ht="24.75" customHeight="1" x14ac:dyDescent="0.25"/>
    <row r="164" s="8" customFormat="1" ht="24.75" customHeight="1" x14ac:dyDescent="0.25"/>
    <row r="165" s="8" customFormat="1" ht="24.75" customHeight="1" x14ac:dyDescent="0.25"/>
    <row r="166" s="8" customFormat="1" ht="24.75" customHeight="1" x14ac:dyDescent="0.25"/>
    <row r="167" s="8" customFormat="1" ht="24.75" customHeight="1" x14ac:dyDescent="0.25"/>
    <row r="168" s="8" customFormat="1" ht="24.75" customHeight="1" x14ac:dyDescent="0.25"/>
    <row r="169" s="8" customFormat="1" ht="24.75" customHeight="1" x14ac:dyDescent="0.25"/>
    <row r="170" s="8" customFormat="1" ht="24.75" customHeight="1" x14ac:dyDescent="0.25"/>
    <row r="171" s="8" customFormat="1" ht="24.75" customHeight="1" x14ac:dyDescent="0.25"/>
    <row r="172" s="8" customFormat="1" ht="24.75" customHeight="1" x14ac:dyDescent="0.25"/>
    <row r="173" s="8" customFormat="1" ht="24.75" customHeight="1" x14ac:dyDescent="0.25"/>
    <row r="174" s="8" customFormat="1" ht="24.75" customHeight="1" x14ac:dyDescent="0.25"/>
    <row r="175" s="8" customFormat="1" ht="24.75" customHeight="1" x14ac:dyDescent="0.25"/>
    <row r="176" s="8" customFormat="1" ht="24.75" customHeight="1" x14ac:dyDescent="0.25"/>
    <row r="177" s="8" customFormat="1" ht="24.75" customHeight="1" x14ac:dyDescent="0.25"/>
    <row r="178" s="8" customFormat="1" ht="24.75" customHeight="1" x14ac:dyDescent="0.25"/>
    <row r="179" s="8" customFormat="1" ht="24.75" customHeight="1" x14ac:dyDescent="0.25"/>
    <row r="180" s="8" customFormat="1" ht="24.75" customHeight="1" x14ac:dyDescent="0.25"/>
    <row r="181" s="8" customFormat="1" ht="24.75" customHeight="1" x14ac:dyDescent="0.25"/>
    <row r="182" s="8" customFormat="1" ht="24.75" customHeight="1" x14ac:dyDescent="0.25"/>
    <row r="183" s="8" customFormat="1" ht="24.75" customHeight="1" x14ac:dyDescent="0.25"/>
    <row r="184" s="8" customFormat="1" ht="24.75" customHeight="1" x14ac:dyDescent="0.25"/>
    <row r="185" s="8" customFormat="1" ht="24.75" customHeight="1" x14ac:dyDescent="0.25"/>
    <row r="186" s="8" customFormat="1" ht="24.75" customHeight="1" x14ac:dyDescent="0.25"/>
    <row r="187" s="8" customFormat="1" ht="24.75" customHeight="1" x14ac:dyDescent="0.25"/>
    <row r="188" s="8" customFormat="1" ht="24.75" customHeight="1" x14ac:dyDescent="0.25"/>
    <row r="189" s="8" customFormat="1" ht="24.75" customHeight="1" x14ac:dyDescent="0.25"/>
    <row r="190" s="8" customFormat="1" ht="24.75" customHeight="1" x14ac:dyDescent="0.25"/>
    <row r="191" s="8" customFormat="1" ht="24.75" customHeight="1" x14ac:dyDescent="0.25"/>
    <row r="192" s="8" customFormat="1" ht="24.75" customHeight="1" x14ac:dyDescent="0.25"/>
    <row r="193" s="8" customFormat="1" ht="24.75" customHeight="1" x14ac:dyDescent="0.25"/>
    <row r="194" s="8" customFormat="1" ht="24.75" customHeight="1" x14ac:dyDescent="0.25"/>
    <row r="195" s="8" customFormat="1" ht="24.75" customHeight="1" x14ac:dyDescent="0.25"/>
    <row r="196" s="8" customFormat="1" ht="24.75" customHeight="1" x14ac:dyDescent="0.25"/>
    <row r="197" s="8" customFormat="1" ht="24.75" customHeight="1" x14ac:dyDescent="0.25"/>
    <row r="198" s="8" customFormat="1" ht="24.75" customHeight="1" x14ac:dyDescent="0.25"/>
    <row r="199" s="8" customFormat="1" ht="24.75" customHeight="1" x14ac:dyDescent="0.25"/>
    <row r="200" s="8" customFormat="1" ht="24.75" customHeight="1" x14ac:dyDescent="0.25"/>
    <row r="201" s="8" customFormat="1" ht="24.75" customHeight="1" x14ac:dyDescent="0.25"/>
    <row r="202" s="8" customFormat="1" ht="24.75" customHeight="1" x14ac:dyDescent="0.25"/>
    <row r="203" s="8" customFormat="1" ht="24.75" customHeight="1" x14ac:dyDescent="0.25"/>
    <row r="204" s="8" customFormat="1" ht="24.75" customHeight="1" x14ac:dyDescent="0.25"/>
    <row r="205" s="8" customFormat="1" ht="24.75" customHeight="1" x14ac:dyDescent="0.25"/>
    <row r="206" s="8" customFormat="1" ht="24.75" customHeight="1" x14ac:dyDescent="0.25"/>
    <row r="207" s="8" customFormat="1" ht="24.75" customHeight="1" x14ac:dyDescent="0.25"/>
    <row r="208" s="8" customFormat="1" ht="24.75" customHeight="1" x14ac:dyDescent="0.25"/>
    <row r="209" s="8" customFormat="1" ht="24.75" customHeight="1" x14ac:dyDescent="0.25"/>
    <row r="210" s="8" customFormat="1" ht="24.75" customHeight="1" x14ac:dyDescent="0.25"/>
    <row r="211" s="8" customFormat="1" ht="24.75" customHeight="1" x14ac:dyDescent="0.25"/>
    <row r="212" s="8" customFormat="1" ht="24.75" customHeight="1" x14ac:dyDescent="0.25"/>
    <row r="213" s="8" customFormat="1" ht="24.75" customHeight="1" x14ac:dyDescent="0.25"/>
    <row r="214" s="8" customFormat="1" ht="24.75" customHeight="1" x14ac:dyDescent="0.25"/>
    <row r="215" s="8" customFormat="1" ht="24.75" customHeight="1" x14ac:dyDescent="0.25"/>
    <row r="216" s="8" customFormat="1" ht="24.75" customHeight="1" x14ac:dyDescent="0.25"/>
    <row r="217" s="8" customFormat="1" ht="24.75" customHeight="1" x14ac:dyDescent="0.25"/>
    <row r="218" s="8" customFormat="1" ht="24.75" customHeight="1" x14ac:dyDescent="0.25"/>
    <row r="219" s="8" customFormat="1" ht="24.75" customHeight="1" x14ac:dyDescent="0.25"/>
    <row r="220" s="8" customFormat="1" ht="24.75" customHeight="1" x14ac:dyDescent="0.25"/>
    <row r="221" s="8" customFormat="1" ht="24.75" customHeight="1" x14ac:dyDescent="0.25"/>
    <row r="222" s="8" customFormat="1" ht="24.75" customHeight="1" x14ac:dyDescent="0.25"/>
    <row r="223" s="8" customFormat="1" ht="24.75" customHeight="1" x14ac:dyDescent="0.25"/>
    <row r="224" s="8" customFormat="1" ht="24.75" customHeight="1" x14ac:dyDescent="0.25"/>
    <row r="225" spans="25:28" s="8" customFormat="1" ht="24.75" customHeight="1" x14ac:dyDescent="0.25"/>
    <row r="226" spans="25:28" s="8" customFormat="1" ht="24.75" customHeight="1" x14ac:dyDescent="0.2">
      <c r="Y226" s="7"/>
      <c r="Z226" s="7"/>
      <c r="AA226" s="7"/>
      <c r="AB226" s="7"/>
    </row>
    <row r="227" spans="25:28" s="8" customFormat="1" ht="24.75" customHeight="1" x14ac:dyDescent="0.2">
      <c r="Y227" s="7"/>
      <c r="Z227" s="7"/>
      <c r="AA227" s="7"/>
      <c r="AB227" s="7"/>
    </row>
    <row r="228" spans="25:28" s="8" customFormat="1" ht="24.75" customHeight="1" x14ac:dyDescent="0.2">
      <c r="Y228" s="7"/>
      <c r="Z228" s="7"/>
      <c r="AA228" s="7"/>
      <c r="AB228" s="7"/>
    </row>
    <row r="229" spans="25:28" s="8" customFormat="1" ht="24.75" customHeight="1" x14ac:dyDescent="0.2">
      <c r="Y229" s="7"/>
      <c r="Z229" s="7"/>
      <c r="AA229" s="7"/>
      <c r="AB229" s="7"/>
    </row>
    <row r="230" spans="25:28" s="8" customFormat="1" ht="24.75" customHeight="1" x14ac:dyDescent="0.2">
      <c r="Y230" s="7"/>
      <c r="Z230" s="7"/>
      <c r="AA230" s="7"/>
      <c r="AB230" s="7"/>
    </row>
    <row r="231" spans="25:28" s="8" customFormat="1" ht="24.75" customHeight="1" x14ac:dyDescent="0.2">
      <c r="Y231" s="7"/>
      <c r="Z231" s="7"/>
      <c r="AA231" s="7"/>
      <c r="AB231" s="7"/>
    </row>
    <row r="232" spans="25:28" s="8" customFormat="1" ht="24.75" customHeight="1" x14ac:dyDescent="0.2">
      <c r="Y232" s="7"/>
      <c r="Z232" s="7"/>
      <c r="AA232" s="7"/>
      <c r="AB232" s="7"/>
    </row>
  </sheetData>
  <mergeCells count="2">
    <mergeCell ref="A5:A6"/>
    <mergeCell ref="B5:AD5"/>
  </mergeCells>
  <hyperlinks>
    <hyperlink ref="S3" location="CONTENIDO!A1" display="Contenido"/>
  </hyperlinks>
  <printOptions horizontalCentered="1"/>
  <pageMargins left="0.39370078740157483" right="0.39370078740157483" top="0.59055118110236227" bottom="0.59055118110236227" header="0.31496062992125984" footer="0.31496062992125984"/>
  <pageSetup paperSize="5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0"/>
  <sheetViews>
    <sheetView showGridLines="0" workbookViewId="0"/>
  </sheetViews>
  <sheetFormatPr baseColWidth="10" defaultRowHeight="15" x14ac:dyDescent="0.25"/>
  <sheetData>
    <row r="1" spans="1:9" x14ac:dyDescent="0.25">
      <c r="A1" s="85" t="s">
        <v>110</v>
      </c>
      <c r="B1" s="85" t="s">
        <v>111</v>
      </c>
      <c r="C1" s="85" t="s">
        <v>112</v>
      </c>
      <c r="D1" s="85" t="s">
        <v>113</v>
      </c>
      <c r="E1" s="85" t="s">
        <v>114</v>
      </c>
      <c r="F1" s="85" t="s">
        <v>115</v>
      </c>
      <c r="G1" s="85" t="s">
        <v>116</v>
      </c>
      <c r="I1" s="105" t="s">
        <v>81</v>
      </c>
    </row>
    <row r="2" spans="1:9" x14ac:dyDescent="0.25">
      <c r="A2">
        <v>1996</v>
      </c>
      <c r="B2" t="s">
        <v>117</v>
      </c>
      <c r="C2" s="86" t="s">
        <v>118</v>
      </c>
      <c r="D2" t="s">
        <v>6</v>
      </c>
      <c r="E2" s="86" t="s">
        <v>118</v>
      </c>
      <c r="F2">
        <v>631.15259222760108</v>
      </c>
      <c r="G2" s="86" t="s">
        <v>10</v>
      </c>
    </row>
    <row r="3" spans="1:9" x14ac:dyDescent="0.25">
      <c r="A3">
        <v>1996</v>
      </c>
      <c r="B3" t="s">
        <v>117</v>
      </c>
      <c r="C3" s="86" t="s">
        <v>118</v>
      </c>
      <c r="D3" t="s">
        <v>8</v>
      </c>
      <c r="E3" s="86" t="s">
        <v>118</v>
      </c>
      <c r="F3">
        <v>30.874988363003283</v>
      </c>
      <c r="G3" s="86" t="s">
        <v>10</v>
      </c>
    </row>
    <row r="4" spans="1:9" x14ac:dyDescent="0.25">
      <c r="A4">
        <v>1996</v>
      </c>
      <c r="B4" t="s">
        <v>117</v>
      </c>
      <c r="C4" s="86" t="s">
        <v>118</v>
      </c>
      <c r="D4" t="s">
        <v>10</v>
      </c>
      <c r="E4" s="86" t="s">
        <v>118</v>
      </c>
      <c r="F4">
        <v>1094.7128309087561</v>
      </c>
      <c r="G4" s="86" t="s">
        <v>10</v>
      </c>
    </row>
    <row r="5" spans="1:9" x14ac:dyDescent="0.25">
      <c r="A5">
        <v>1996</v>
      </c>
      <c r="B5" t="s">
        <v>117</v>
      </c>
      <c r="C5" s="86" t="s">
        <v>118</v>
      </c>
      <c r="D5" t="s">
        <v>12</v>
      </c>
      <c r="E5" s="86" t="s">
        <v>118</v>
      </c>
      <c r="F5">
        <v>235.1789026785506</v>
      </c>
      <c r="G5" s="86" t="s">
        <v>10</v>
      </c>
    </row>
    <row r="6" spans="1:9" x14ac:dyDescent="0.25">
      <c r="A6">
        <v>1996</v>
      </c>
      <c r="B6" t="s">
        <v>117</v>
      </c>
      <c r="C6" s="86" t="s">
        <v>118</v>
      </c>
      <c r="D6" t="s">
        <v>14</v>
      </c>
      <c r="E6" s="86" t="s">
        <v>118</v>
      </c>
      <c r="F6">
        <v>57.593102295632008</v>
      </c>
      <c r="G6" s="86" t="s">
        <v>10</v>
      </c>
    </row>
    <row r="7" spans="1:9" x14ac:dyDescent="0.25">
      <c r="A7">
        <v>1996</v>
      </c>
      <c r="B7" t="s">
        <v>117</v>
      </c>
      <c r="C7" s="86" t="s">
        <v>118</v>
      </c>
      <c r="D7" t="s">
        <v>16</v>
      </c>
      <c r="E7" s="86" t="s">
        <v>118</v>
      </c>
      <c r="F7">
        <v>279.90621687630625</v>
      </c>
      <c r="G7" s="86" t="s">
        <v>10</v>
      </c>
    </row>
    <row r="8" spans="1:9" x14ac:dyDescent="0.25">
      <c r="A8">
        <v>1996</v>
      </c>
      <c r="B8" t="s">
        <v>117</v>
      </c>
      <c r="C8" s="86" t="s">
        <v>118</v>
      </c>
      <c r="D8" t="s">
        <v>18</v>
      </c>
      <c r="E8" s="86" t="s">
        <v>118</v>
      </c>
      <c r="F8">
        <v>1330.8377530955088</v>
      </c>
      <c r="G8" s="86" t="s">
        <v>10</v>
      </c>
    </row>
    <row r="9" spans="1:9" x14ac:dyDescent="0.25">
      <c r="A9">
        <v>1996</v>
      </c>
      <c r="B9" t="s">
        <v>117</v>
      </c>
      <c r="C9" s="86" t="s">
        <v>118</v>
      </c>
      <c r="D9" t="s">
        <v>68</v>
      </c>
      <c r="E9" s="86" t="s">
        <v>118</v>
      </c>
      <c r="F9">
        <v>1265.8859212577054</v>
      </c>
      <c r="G9" s="86" t="s">
        <v>10</v>
      </c>
    </row>
    <row r="10" spans="1:9" x14ac:dyDescent="0.25">
      <c r="A10">
        <v>1996</v>
      </c>
      <c r="B10" t="s">
        <v>117</v>
      </c>
      <c r="C10" s="86" t="s">
        <v>118</v>
      </c>
      <c r="D10" t="s">
        <v>20</v>
      </c>
      <c r="E10" s="86" t="s">
        <v>118</v>
      </c>
      <c r="F10">
        <v>172.89176266249717</v>
      </c>
      <c r="G10" s="86" t="s">
        <v>10</v>
      </c>
    </row>
    <row r="11" spans="1:9" x14ac:dyDescent="0.25">
      <c r="A11">
        <v>1996</v>
      </c>
      <c r="B11" t="s">
        <v>117</v>
      </c>
      <c r="C11" s="86" t="s">
        <v>118</v>
      </c>
      <c r="D11" t="s">
        <v>22</v>
      </c>
      <c r="E11" s="86" t="s">
        <v>118</v>
      </c>
      <c r="F11">
        <v>817.5</v>
      </c>
      <c r="G11" s="86" t="s">
        <v>10</v>
      </c>
    </row>
    <row r="12" spans="1:9" x14ac:dyDescent="0.25">
      <c r="A12">
        <v>1996</v>
      </c>
      <c r="B12" t="s">
        <v>117</v>
      </c>
      <c r="C12" s="86" t="s">
        <v>118</v>
      </c>
      <c r="D12" t="s">
        <v>24</v>
      </c>
      <c r="E12" s="86" t="s">
        <v>118</v>
      </c>
      <c r="F12">
        <v>1012.8120913219147</v>
      </c>
      <c r="G12" s="86" t="s">
        <v>10</v>
      </c>
    </row>
    <row r="13" spans="1:9" x14ac:dyDescent="0.25">
      <c r="A13">
        <v>1996</v>
      </c>
      <c r="B13" t="s">
        <v>117</v>
      </c>
      <c r="C13" s="86" t="s">
        <v>118</v>
      </c>
      <c r="D13" t="s">
        <v>69</v>
      </c>
      <c r="E13" s="86" t="s">
        <v>118</v>
      </c>
      <c r="F13">
        <v>372.69041631400938</v>
      </c>
      <c r="G13" s="86" t="s">
        <v>10</v>
      </c>
    </row>
    <row r="14" spans="1:9" x14ac:dyDescent="0.25">
      <c r="A14">
        <v>1996</v>
      </c>
      <c r="B14" t="s">
        <v>117</v>
      </c>
      <c r="C14" s="86" t="s">
        <v>118</v>
      </c>
      <c r="D14" t="s">
        <v>30</v>
      </c>
      <c r="E14" s="86" t="s">
        <v>118</v>
      </c>
      <c r="F14">
        <v>514.92999999999995</v>
      </c>
      <c r="G14" s="86" t="s">
        <v>10</v>
      </c>
    </row>
    <row r="15" spans="1:9" x14ac:dyDescent="0.25">
      <c r="A15">
        <v>1996</v>
      </c>
      <c r="B15" t="s">
        <v>117</v>
      </c>
      <c r="C15" s="86" t="s">
        <v>118</v>
      </c>
      <c r="D15" t="s">
        <v>26</v>
      </c>
      <c r="E15" s="86" t="s">
        <v>118</v>
      </c>
      <c r="F15">
        <v>371.20756377424232</v>
      </c>
      <c r="G15" s="86" t="s">
        <v>10</v>
      </c>
    </row>
    <row r="16" spans="1:9" x14ac:dyDescent="0.25">
      <c r="A16">
        <v>1996</v>
      </c>
      <c r="B16" t="s">
        <v>117</v>
      </c>
      <c r="C16" s="86" t="s">
        <v>118</v>
      </c>
      <c r="D16" t="s">
        <v>28</v>
      </c>
      <c r="E16" s="86" t="s">
        <v>118</v>
      </c>
      <c r="F16">
        <v>296.20586715956387</v>
      </c>
      <c r="G16" s="86" t="s">
        <v>10</v>
      </c>
    </row>
    <row r="17" spans="1:7" x14ac:dyDescent="0.25">
      <c r="A17">
        <v>1996</v>
      </c>
      <c r="B17" t="s">
        <v>117</v>
      </c>
      <c r="C17" s="86" t="s">
        <v>118</v>
      </c>
      <c r="D17" t="s">
        <v>70</v>
      </c>
      <c r="E17" s="86" t="s">
        <v>118</v>
      </c>
      <c r="F17">
        <v>339.92331375838006</v>
      </c>
      <c r="G17" s="86" t="s">
        <v>10</v>
      </c>
    </row>
    <row r="18" spans="1:7" x14ac:dyDescent="0.25">
      <c r="A18">
        <v>1996</v>
      </c>
      <c r="B18" t="s">
        <v>119</v>
      </c>
      <c r="C18" s="86" t="s">
        <v>118</v>
      </c>
      <c r="D18" s="86" t="s">
        <v>118</v>
      </c>
      <c r="E18" s="86" t="s">
        <v>118</v>
      </c>
      <c r="F18">
        <v>8824.3033226936714</v>
      </c>
      <c r="G18" s="86" t="s">
        <v>10</v>
      </c>
    </row>
    <row r="19" spans="1:7" x14ac:dyDescent="0.25">
      <c r="A19">
        <v>1996</v>
      </c>
      <c r="B19" t="s">
        <v>120</v>
      </c>
      <c r="C19" s="86" t="s">
        <v>118</v>
      </c>
      <c r="D19" s="86" t="s">
        <v>118</v>
      </c>
      <c r="E19" s="86" t="s">
        <v>118</v>
      </c>
      <c r="F19">
        <v>373.20000000000005</v>
      </c>
      <c r="G19" s="86" t="s">
        <v>10</v>
      </c>
    </row>
    <row r="20" spans="1:7" x14ac:dyDescent="0.25">
      <c r="A20">
        <v>1996</v>
      </c>
      <c r="B20" t="s">
        <v>121</v>
      </c>
      <c r="C20" s="86" t="s">
        <v>118</v>
      </c>
      <c r="D20" s="86" t="s">
        <v>118</v>
      </c>
      <c r="E20" s="86" t="s">
        <v>118</v>
      </c>
      <c r="F20">
        <v>9197.5033226936721</v>
      </c>
      <c r="G20" s="86" t="s">
        <v>10</v>
      </c>
    </row>
    <row r="21" spans="1:7" x14ac:dyDescent="0.25">
      <c r="A21">
        <v>1997</v>
      </c>
      <c r="B21" t="s">
        <v>117</v>
      </c>
      <c r="C21" s="86" t="s">
        <v>118</v>
      </c>
      <c r="D21" t="s">
        <v>6</v>
      </c>
      <c r="E21" s="86" t="s">
        <v>118</v>
      </c>
      <c r="F21">
        <v>668.60023959975388</v>
      </c>
      <c r="G21" s="86" t="s">
        <v>10</v>
      </c>
    </row>
    <row r="22" spans="1:7" x14ac:dyDescent="0.25">
      <c r="A22">
        <v>1997</v>
      </c>
      <c r="B22" t="s">
        <v>117</v>
      </c>
      <c r="C22" s="86" t="s">
        <v>118</v>
      </c>
      <c r="D22" t="s">
        <v>8</v>
      </c>
      <c r="E22" s="86" t="s">
        <v>118</v>
      </c>
      <c r="F22">
        <v>53.162720896044597</v>
      </c>
      <c r="G22" s="86" t="s">
        <v>10</v>
      </c>
    </row>
    <row r="23" spans="1:7" x14ac:dyDescent="0.25">
      <c r="A23">
        <v>1997</v>
      </c>
      <c r="B23" t="s">
        <v>117</v>
      </c>
      <c r="C23" s="86" t="s">
        <v>118</v>
      </c>
      <c r="D23" t="s">
        <v>10</v>
      </c>
      <c r="E23" s="86" t="s">
        <v>118</v>
      </c>
      <c r="F23">
        <v>1089.561262262539</v>
      </c>
      <c r="G23" s="86" t="s">
        <v>10</v>
      </c>
    </row>
    <row r="24" spans="1:7" x14ac:dyDescent="0.25">
      <c r="A24">
        <v>1997</v>
      </c>
      <c r="B24" t="s">
        <v>117</v>
      </c>
      <c r="C24" s="86" t="s">
        <v>118</v>
      </c>
      <c r="D24" t="s">
        <v>12</v>
      </c>
      <c r="E24" s="86" t="s">
        <v>118</v>
      </c>
      <c r="F24">
        <v>253.37075038875332</v>
      </c>
      <c r="G24" s="86" t="s">
        <v>10</v>
      </c>
    </row>
    <row r="25" spans="1:7" x14ac:dyDescent="0.25">
      <c r="A25">
        <v>1997</v>
      </c>
      <c r="B25" t="s">
        <v>117</v>
      </c>
      <c r="C25" s="86" t="s">
        <v>118</v>
      </c>
      <c r="D25" t="s">
        <v>14</v>
      </c>
      <c r="E25" s="86" t="s">
        <v>118</v>
      </c>
      <c r="F25">
        <v>68.985036125990035</v>
      </c>
      <c r="G25" s="86" t="s">
        <v>10</v>
      </c>
    </row>
    <row r="26" spans="1:7" x14ac:dyDescent="0.25">
      <c r="A26">
        <v>1997</v>
      </c>
      <c r="B26" t="s">
        <v>117</v>
      </c>
      <c r="C26" s="86" t="s">
        <v>118</v>
      </c>
      <c r="D26" t="s">
        <v>16</v>
      </c>
      <c r="E26" s="86" t="s">
        <v>118</v>
      </c>
      <c r="F26">
        <v>312.6180048034434</v>
      </c>
      <c r="G26" s="86" t="s">
        <v>10</v>
      </c>
    </row>
    <row r="27" spans="1:7" x14ac:dyDescent="0.25">
      <c r="A27">
        <v>1997</v>
      </c>
      <c r="B27" t="s">
        <v>117</v>
      </c>
      <c r="C27" s="86" t="s">
        <v>118</v>
      </c>
      <c r="D27" t="s">
        <v>18</v>
      </c>
      <c r="E27" s="86" t="s">
        <v>118</v>
      </c>
      <c r="F27">
        <v>1640.6081911384997</v>
      </c>
      <c r="G27" s="86" t="s">
        <v>10</v>
      </c>
    </row>
    <row r="28" spans="1:7" x14ac:dyDescent="0.25">
      <c r="A28">
        <v>1997</v>
      </c>
      <c r="B28" t="s">
        <v>117</v>
      </c>
      <c r="C28" s="86" t="s">
        <v>118</v>
      </c>
      <c r="D28" t="s">
        <v>68</v>
      </c>
      <c r="E28" s="86" t="s">
        <v>118</v>
      </c>
      <c r="F28">
        <v>1437.2821127393779</v>
      </c>
      <c r="G28" s="86" t="s">
        <v>10</v>
      </c>
    </row>
    <row r="29" spans="1:7" x14ac:dyDescent="0.25">
      <c r="A29">
        <v>1997</v>
      </c>
      <c r="B29" t="s">
        <v>117</v>
      </c>
      <c r="C29" s="86" t="s">
        <v>118</v>
      </c>
      <c r="D29" t="s">
        <v>20</v>
      </c>
      <c r="E29" s="86" t="s">
        <v>118</v>
      </c>
      <c r="F29">
        <v>199.17590821833468</v>
      </c>
      <c r="G29" s="86" t="s">
        <v>10</v>
      </c>
    </row>
    <row r="30" spans="1:7" x14ac:dyDescent="0.25">
      <c r="A30">
        <v>1997</v>
      </c>
      <c r="B30" t="s">
        <v>117</v>
      </c>
      <c r="C30" s="86" t="s">
        <v>118</v>
      </c>
      <c r="D30" t="s">
        <v>22</v>
      </c>
      <c r="E30" s="86" t="s">
        <v>118</v>
      </c>
      <c r="F30">
        <v>850.76644325936763</v>
      </c>
      <c r="G30" s="86" t="s">
        <v>10</v>
      </c>
    </row>
    <row r="31" spans="1:7" x14ac:dyDescent="0.25">
      <c r="A31">
        <v>1997</v>
      </c>
      <c r="B31" t="s">
        <v>117</v>
      </c>
      <c r="C31" s="86" t="s">
        <v>118</v>
      </c>
      <c r="D31" t="s">
        <v>24</v>
      </c>
      <c r="E31" s="86" t="s">
        <v>118</v>
      </c>
      <c r="F31">
        <v>1085.1425364797217</v>
      </c>
      <c r="G31" s="86" t="s">
        <v>10</v>
      </c>
    </row>
    <row r="32" spans="1:7" x14ac:dyDescent="0.25">
      <c r="A32">
        <v>1997</v>
      </c>
      <c r="B32" t="s">
        <v>117</v>
      </c>
      <c r="C32" s="86" t="s">
        <v>118</v>
      </c>
      <c r="D32" t="s">
        <v>69</v>
      </c>
      <c r="E32" s="86" t="s">
        <v>118</v>
      </c>
      <c r="F32">
        <v>425.67371123011344</v>
      </c>
      <c r="G32" s="86" t="s">
        <v>10</v>
      </c>
    </row>
    <row r="33" spans="1:7" x14ac:dyDescent="0.25">
      <c r="A33">
        <v>1997</v>
      </c>
      <c r="B33" t="s">
        <v>117</v>
      </c>
      <c r="C33" s="86" t="s">
        <v>118</v>
      </c>
      <c r="D33" t="s">
        <v>30</v>
      </c>
      <c r="E33" s="86" t="s">
        <v>118</v>
      </c>
      <c r="F33">
        <v>470.86676942297436</v>
      </c>
      <c r="G33" s="86" t="s">
        <v>10</v>
      </c>
    </row>
    <row r="34" spans="1:7" x14ac:dyDescent="0.25">
      <c r="A34">
        <v>1997</v>
      </c>
      <c r="B34" t="s">
        <v>117</v>
      </c>
      <c r="C34" s="86" t="s">
        <v>118</v>
      </c>
      <c r="D34" t="s">
        <v>26</v>
      </c>
      <c r="E34" s="86" t="s">
        <v>118</v>
      </c>
      <c r="F34">
        <v>402.62632528933472</v>
      </c>
      <c r="G34" s="86" t="s">
        <v>10</v>
      </c>
    </row>
    <row r="35" spans="1:7" x14ac:dyDescent="0.25">
      <c r="A35">
        <v>1997</v>
      </c>
      <c r="B35" t="s">
        <v>117</v>
      </c>
      <c r="C35" s="86" t="s">
        <v>118</v>
      </c>
      <c r="D35" t="s">
        <v>28</v>
      </c>
      <c r="E35" s="86" t="s">
        <v>118</v>
      </c>
      <c r="F35">
        <v>343.72227532375967</v>
      </c>
      <c r="G35" s="86" t="s">
        <v>10</v>
      </c>
    </row>
    <row r="36" spans="1:7" x14ac:dyDescent="0.25">
      <c r="A36">
        <v>1997</v>
      </c>
      <c r="B36" t="s">
        <v>117</v>
      </c>
      <c r="C36" s="86" t="s">
        <v>118</v>
      </c>
      <c r="D36" t="s">
        <v>70</v>
      </c>
      <c r="E36" s="86" t="s">
        <v>118</v>
      </c>
      <c r="F36">
        <v>378.47477319281768</v>
      </c>
      <c r="G36" s="86" t="s">
        <v>10</v>
      </c>
    </row>
    <row r="37" spans="1:7" x14ac:dyDescent="0.25">
      <c r="A37">
        <v>1997</v>
      </c>
      <c r="B37" t="s">
        <v>119</v>
      </c>
      <c r="C37" s="86" t="s">
        <v>118</v>
      </c>
      <c r="D37" s="86" t="s">
        <v>118</v>
      </c>
      <c r="E37" s="86" t="s">
        <v>118</v>
      </c>
      <c r="F37">
        <v>9680.6370603708274</v>
      </c>
      <c r="G37" s="86" t="s">
        <v>10</v>
      </c>
    </row>
    <row r="38" spans="1:7" x14ac:dyDescent="0.25">
      <c r="A38">
        <v>1997</v>
      </c>
      <c r="B38" t="s">
        <v>120</v>
      </c>
      <c r="C38" s="86" t="s">
        <v>118</v>
      </c>
      <c r="D38" s="86" t="s">
        <v>118</v>
      </c>
      <c r="E38" s="86" t="s">
        <v>118</v>
      </c>
      <c r="F38">
        <v>378.21732576841129</v>
      </c>
      <c r="G38" s="86" t="s">
        <v>10</v>
      </c>
    </row>
    <row r="39" spans="1:7" x14ac:dyDescent="0.25">
      <c r="A39">
        <v>1997</v>
      </c>
      <c r="B39" t="s">
        <v>121</v>
      </c>
      <c r="C39" s="86" t="s">
        <v>118</v>
      </c>
      <c r="D39" s="86" t="s">
        <v>118</v>
      </c>
      <c r="E39" s="86" t="s">
        <v>118</v>
      </c>
      <c r="F39">
        <v>10058.854386139239</v>
      </c>
      <c r="G39" s="86" t="s">
        <v>10</v>
      </c>
    </row>
    <row r="40" spans="1:7" x14ac:dyDescent="0.25">
      <c r="A40">
        <v>1998</v>
      </c>
      <c r="B40" t="s">
        <v>117</v>
      </c>
      <c r="C40" s="86" t="s">
        <v>118</v>
      </c>
      <c r="D40" t="s">
        <v>6</v>
      </c>
      <c r="E40" s="86" t="s">
        <v>118</v>
      </c>
      <c r="F40">
        <v>734.10176286245405</v>
      </c>
      <c r="G40" s="86" t="s">
        <v>10</v>
      </c>
    </row>
    <row r="41" spans="1:7" x14ac:dyDescent="0.25">
      <c r="A41">
        <v>1998</v>
      </c>
      <c r="B41" t="s">
        <v>117</v>
      </c>
      <c r="C41" s="86" t="s">
        <v>118</v>
      </c>
      <c r="D41" t="s">
        <v>8</v>
      </c>
      <c r="E41" s="86" t="s">
        <v>118</v>
      </c>
      <c r="F41">
        <v>64.589405333058437</v>
      </c>
      <c r="G41" s="86" t="s">
        <v>10</v>
      </c>
    </row>
    <row r="42" spans="1:7" x14ac:dyDescent="0.25">
      <c r="A42">
        <v>1998</v>
      </c>
      <c r="B42" t="s">
        <v>117</v>
      </c>
      <c r="C42" s="86" t="s">
        <v>118</v>
      </c>
      <c r="D42" t="s">
        <v>10</v>
      </c>
      <c r="E42" s="86" t="s">
        <v>118</v>
      </c>
      <c r="F42">
        <v>1170.0995632655977</v>
      </c>
      <c r="G42" s="86" t="s">
        <v>10</v>
      </c>
    </row>
    <row r="43" spans="1:7" x14ac:dyDescent="0.25">
      <c r="A43">
        <v>1998</v>
      </c>
      <c r="B43" t="s">
        <v>117</v>
      </c>
      <c r="C43" s="86" t="s">
        <v>118</v>
      </c>
      <c r="D43" t="s">
        <v>12</v>
      </c>
      <c r="E43" s="86" t="s">
        <v>118</v>
      </c>
      <c r="F43">
        <v>257.59754001029148</v>
      </c>
      <c r="G43" s="86" t="s">
        <v>10</v>
      </c>
    </row>
    <row r="44" spans="1:7" x14ac:dyDescent="0.25">
      <c r="A44">
        <v>1998</v>
      </c>
      <c r="B44" t="s">
        <v>117</v>
      </c>
      <c r="C44" s="86" t="s">
        <v>118</v>
      </c>
      <c r="D44" t="s">
        <v>14</v>
      </c>
      <c r="E44" s="86" t="s">
        <v>118</v>
      </c>
      <c r="F44">
        <v>66.393284242172385</v>
      </c>
      <c r="G44" s="86" t="s">
        <v>10</v>
      </c>
    </row>
    <row r="45" spans="1:7" x14ac:dyDescent="0.25">
      <c r="A45">
        <v>1998</v>
      </c>
      <c r="B45" t="s">
        <v>117</v>
      </c>
      <c r="C45" s="86" t="s">
        <v>118</v>
      </c>
      <c r="D45" t="s">
        <v>16</v>
      </c>
      <c r="E45" s="86" t="s">
        <v>118</v>
      </c>
      <c r="F45">
        <v>370.15363580184993</v>
      </c>
      <c r="G45" s="86" t="s">
        <v>10</v>
      </c>
    </row>
    <row r="46" spans="1:7" x14ac:dyDescent="0.25">
      <c r="A46">
        <v>1998</v>
      </c>
      <c r="B46" t="s">
        <v>117</v>
      </c>
      <c r="C46" s="86" t="s">
        <v>118</v>
      </c>
      <c r="D46" t="s">
        <v>18</v>
      </c>
      <c r="E46" s="86" t="s">
        <v>118</v>
      </c>
      <c r="F46">
        <v>1694.9599837322928</v>
      </c>
      <c r="G46" s="86" t="s">
        <v>10</v>
      </c>
    </row>
    <row r="47" spans="1:7" x14ac:dyDescent="0.25">
      <c r="A47">
        <v>1998</v>
      </c>
      <c r="B47" t="s">
        <v>117</v>
      </c>
      <c r="C47" s="86" t="s">
        <v>118</v>
      </c>
      <c r="D47" t="s">
        <v>68</v>
      </c>
      <c r="E47" s="86" t="s">
        <v>118</v>
      </c>
      <c r="F47">
        <v>1628.8530864342636</v>
      </c>
      <c r="G47" s="86" t="s">
        <v>10</v>
      </c>
    </row>
    <row r="48" spans="1:7" x14ac:dyDescent="0.25">
      <c r="A48">
        <v>1998</v>
      </c>
      <c r="B48" t="s">
        <v>117</v>
      </c>
      <c r="C48" s="86" t="s">
        <v>118</v>
      </c>
      <c r="D48" t="s">
        <v>20</v>
      </c>
      <c r="E48" s="86" t="s">
        <v>118</v>
      </c>
      <c r="F48">
        <v>219.23170836832821</v>
      </c>
      <c r="G48" s="86" t="s">
        <v>10</v>
      </c>
    </row>
    <row r="49" spans="1:7" x14ac:dyDescent="0.25">
      <c r="A49">
        <v>1998</v>
      </c>
      <c r="B49" t="s">
        <v>117</v>
      </c>
      <c r="C49" s="86" t="s">
        <v>118</v>
      </c>
      <c r="D49" t="s">
        <v>22</v>
      </c>
      <c r="E49" s="86" t="s">
        <v>118</v>
      </c>
      <c r="F49">
        <v>982.82976567204742</v>
      </c>
      <c r="G49" s="86" t="s">
        <v>10</v>
      </c>
    </row>
    <row r="50" spans="1:7" x14ac:dyDescent="0.25">
      <c r="A50">
        <v>1998</v>
      </c>
      <c r="B50" t="s">
        <v>117</v>
      </c>
      <c r="C50" s="86" t="s">
        <v>118</v>
      </c>
      <c r="D50" t="s">
        <v>24</v>
      </c>
      <c r="E50" s="86" t="s">
        <v>118</v>
      </c>
      <c r="F50">
        <v>1158.1744890748316</v>
      </c>
      <c r="G50" s="86" t="s">
        <v>10</v>
      </c>
    </row>
    <row r="51" spans="1:7" x14ac:dyDescent="0.25">
      <c r="A51">
        <v>1998</v>
      </c>
      <c r="B51" t="s">
        <v>117</v>
      </c>
      <c r="C51" s="86" t="s">
        <v>118</v>
      </c>
      <c r="D51" t="s">
        <v>69</v>
      </c>
      <c r="E51" s="86" t="s">
        <v>118</v>
      </c>
      <c r="F51">
        <v>468.47329432303917</v>
      </c>
      <c r="G51" s="86" t="s">
        <v>10</v>
      </c>
    </row>
    <row r="52" spans="1:7" x14ac:dyDescent="0.25">
      <c r="A52">
        <v>1998</v>
      </c>
      <c r="B52" t="s">
        <v>117</v>
      </c>
      <c r="C52" s="86" t="s">
        <v>118</v>
      </c>
      <c r="D52" t="s">
        <v>30</v>
      </c>
      <c r="E52" s="86" t="s">
        <v>118</v>
      </c>
      <c r="F52">
        <v>561.25916304098814</v>
      </c>
      <c r="G52" s="86" t="s">
        <v>10</v>
      </c>
    </row>
    <row r="53" spans="1:7" x14ac:dyDescent="0.25">
      <c r="A53">
        <v>1998</v>
      </c>
      <c r="B53" t="s">
        <v>117</v>
      </c>
      <c r="C53" s="86" t="s">
        <v>118</v>
      </c>
      <c r="D53" t="s">
        <v>26</v>
      </c>
      <c r="E53" s="86" t="s">
        <v>118</v>
      </c>
      <c r="F53">
        <v>405.56937570164376</v>
      </c>
      <c r="G53" s="86" t="s">
        <v>10</v>
      </c>
    </row>
    <row r="54" spans="1:7" x14ac:dyDescent="0.25">
      <c r="A54">
        <v>1998</v>
      </c>
      <c r="B54" t="s">
        <v>117</v>
      </c>
      <c r="C54" s="86" t="s">
        <v>118</v>
      </c>
      <c r="D54" t="s">
        <v>28</v>
      </c>
      <c r="E54" s="86" t="s">
        <v>118</v>
      </c>
      <c r="F54">
        <v>364.16363834930047</v>
      </c>
      <c r="G54" s="86" t="s">
        <v>10</v>
      </c>
    </row>
    <row r="55" spans="1:7" x14ac:dyDescent="0.25">
      <c r="A55">
        <v>1998</v>
      </c>
      <c r="B55" t="s">
        <v>117</v>
      </c>
      <c r="C55" s="86" t="s">
        <v>118</v>
      </c>
      <c r="D55" t="s">
        <v>70</v>
      </c>
      <c r="E55" s="86" t="s">
        <v>118</v>
      </c>
      <c r="F55">
        <v>415.223721575073</v>
      </c>
      <c r="G55" s="86" t="s">
        <v>10</v>
      </c>
    </row>
    <row r="56" spans="1:7" x14ac:dyDescent="0.25">
      <c r="A56">
        <v>1998</v>
      </c>
      <c r="B56" t="s">
        <v>119</v>
      </c>
      <c r="C56" s="86" t="s">
        <v>118</v>
      </c>
      <c r="D56" s="86" t="s">
        <v>118</v>
      </c>
      <c r="E56" s="86" t="s">
        <v>118</v>
      </c>
      <c r="F56">
        <v>10561.673417787233</v>
      </c>
      <c r="G56" s="86" t="s">
        <v>10</v>
      </c>
    </row>
    <row r="57" spans="1:7" x14ac:dyDescent="0.25">
      <c r="A57">
        <v>1998</v>
      </c>
      <c r="B57" t="s">
        <v>120</v>
      </c>
      <c r="C57" s="86" t="s">
        <v>118</v>
      </c>
      <c r="D57" s="86" t="s">
        <v>118</v>
      </c>
      <c r="E57" s="86" t="s">
        <v>118</v>
      </c>
      <c r="F57">
        <v>457.88427138043971</v>
      </c>
      <c r="G57" s="86" t="s">
        <v>10</v>
      </c>
    </row>
    <row r="58" spans="1:7" x14ac:dyDescent="0.25">
      <c r="A58">
        <v>1998</v>
      </c>
      <c r="B58" t="s">
        <v>121</v>
      </c>
      <c r="C58" s="86" t="s">
        <v>118</v>
      </c>
      <c r="D58" s="86" t="s">
        <v>118</v>
      </c>
      <c r="E58" s="86" t="s">
        <v>118</v>
      </c>
      <c r="F58">
        <v>11019.557689167672</v>
      </c>
      <c r="G58" s="86" t="s">
        <v>10</v>
      </c>
    </row>
    <row r="59" spans="1:7" x14ac:dyDescent="0.25">
      <c r="A59">
        <v>1999</v>
      </c>
      <c r="B59" t="s">
        <v>117</v>
      </c>
      <c r="C59" s="86" t="s">
        <v>118</v>
      </c>
      <c r="D59" t="s">
        <v>6</v>
      </c>
      <c r="E59" s="86" t="s">
        <v>118</v>
      </c>
      <c r="F59">
        <v>714.86128225528728</v>
      </c>
      <c r="G59" s="86" t="s">
        <v>10</v>
      </c>
    </row>
    <row r="60" spans="1:7" x14ac:dyDescent="0.25">
      <c r="A60">
        <v>1999</v>
      </c>
      <c r="B60" t="s">
        <v>117</v>
      </c>
      <c r="C60" s="86" t="s">
        <v>118</v>
      </c>
      <c r="D60" t="s">
        <v>8</v>
      </c>
      <c r="E60" s="86" t="s">
        <v>118</v>
      </c>
      <c r="F60">
        <v>77.088454774308047</v>
      </c>
      <c r="G60" s="86" t="s">
        <v>10</v>
      </c>
    </row>
    <row r="61" spans="1:7" x14ac:dyDescent="0.25">
      <c r="A61">
        <v>1999</v>
      </c>
      <c r="B61" t="s">
        <v>117</v>
      </c>
      <c r="C61" s="86" t="s">
        <v>118</v>
      </c>
      <c r="D61" t="s">
        <v>10</v>
      </c>
      <c r="E61" s="86" t="s">
        <v>118</v>
      </c>
      <c r="F61">
        <v>1227.6936506670127</v>
      </c>
      <c r="G61" s="86" t="s">
        <v>10</v>
      </c>
    </row>
    <row r="62" spans="1:7" x14ac:dyDescent="0.25">
      <c r="A62">
        <v>1999</v>
      </c>
      <c r="B62" t="s">
        <v>117</v>
      </c>
      <c r="C62" s="86" t="s">
        <v>118</v>
      </c>
      <c r="D62" t="s">
        <v>12</v>
      </c>
      <c r="E62" s="86" t="s">
        <v>118</v>
      </c>
      <c r="F62">
        <v>283.76153670112336</v>
      </c>
      <c r="G62" s="86" t="s">
        <v>10</v>
      </c>
    </row>
    <row r="63" spans="1:7" x14ac:dyDescent="0.25">
      <c r="A63">
        <v>1999</v>
      </c>
      <c r="B63" t="s">
        <v>117</v>
      </c>
      <c r="C63" s="86" t="s">
        <v>118</v>
      </c>
      <c r="D63" t="s">
        <v>14</v>
      </c>
      <c r="E63" s="86" t="s">
        <v>118</v>
      </c>
      <c r="F63">
        <v>70.199838317005472</v>
      </c>
      <c r="G63" s="86" t="s">
        <v>10</v>
      </c>
    </row>
    <row r="64" spans="1:7" x14ac:dyDescent="0.25">
      <c r="A64">
        <v>1999</v>
      </c>
      <c r="B64" t="s">
        <v>117</v>
      </c>
      <c r="C64" s="86" t="s">
        <v>118</v>
      </c>
      <c r="D64" t="s">
        <v>16</v>
      </c>
      <c r="E64" s="86" t="s">
        <v>118</v>
      </c>
      <c r="F64">
        <v>547.47755413649213</v>
      </c>
      <c r="G64" s="86" t="s">
        <v>10</v>
      </c>
    </row>
    <row r="65" spans="1:7" x14ac:dyDescent="0.25">
      <c r="A65">
        <v>1999</v>
      </c>
      <c r="B65" t="s">
        <v>117</v>
      </c>
      <c r="C65" s="86" t="s">
        <v>118</v>
      </c>
      <c r="D65" t="s">
        <v>18</v>
      </c>
      <c r="E65" s="86" t="s">
        <v>118</v>
      </c>
      <c r="F65">
        <v>1663.1164416847937</v>
      </c>
      <c r="G65" s="86" t="s">
        <v>10</v>
      </c>
    </row>
    <row r="66" spans="1:7" x14ac:dyDescent="0.25">
      <c r="A66">
        <v>1999</v>
      </c>
      <c r="B66" t="s">
        <v>117</v>
      </c>
      <c r="C66" s="86" t="s">
        <v>118</v>
      </c>
      <c r="D66" t="s">
        <v>68</v>
      </c>
      <c r="E66" s="86" t="s">
        <v>118</v>
      </c>
      <c r="F66">
        <v>1691.9105074369602</v>
      </c>
      <c r="G66" s="86" t="s">
        <v>10</v>
      </c>
    </row>
    <row r="67" spans="1:7" x14ac:dyDescent="0.25">
      <c r="A67">
        <v>1999</v>
      </c>
      <c r="B67" t="s">
        <v>117</v>
      </c>
      <c r="C67" s="86" t="s">
        <v>118</v>
      </c>
      <c r="D67" t="s">
        <v>20</v>
      </c>
      <c r="E67" s="86" t="s">
        <v>118</v>
      </c>
      <c r="F67">
        <v>235.58342569046499</v>
      </c>
      <c r="G67" s="86" t="s">
        <v>10</v>
      </c>
    </row>
    <row r="68" spans="1:7" x14ac:dyDescent="0.25">
      <c r="A68">
        <v>1999</v>
      </c>
      <c r="B68" t="s">
        <v>117</v>
      </c>
      <c r="C68" s="86" t="s">
        <v>118</v>
      </c>
      <c r="D68" t="s">
        <v>22</v>
      </c>
      <c r="E68" s="86" t="s">
        <v>118</v>
      </c>
      <c r="F68">
        <v>1004.0214383300389</v>
      </c>
      <c r="G68" s="86" t="s">
        <v>10</v>
      </c>
    </row>
    <row r="69" spans="1:7" x14ac:dyDescent="0.25">
      <c r="A69">
        <v>1999</v>
      </c>
      <c r="B69" t="s">
        <v>117</v>
      </c>
      <c r="C69" s="86" t="s">
        <v>118</v>
      </c>
      <c r="D69" t="s">
        <v>24</v>
      </c>
      <c r="E69" s="86" t="s">
        <v>118</v>
      </c>
      <c r="F69">
        <v>1260.6400238617341</v>
      </c>
      <c r="G69" s="86" t="s">
        <v>10</v>
      </c>
    </row>
    <row r="70" spans="1:7" x14ac:dyDescent="0.25">
      <c r="A70">
        <v>1999</v>
      </c>
      <c r="B70" t="s">
        <v>117</v>
      </c>
      <c r="C70" s="86" t="s">
        <v>118</v>
      </c>
      <c r="D70" t="s">
        <v>69</v>
      </c>
      <c r="E70" s="86" t="s">
        <v>118</v>
      </c>
      <c r="F70">
        <v>522.62757607027049</v>
      </c>
      <c r="G70" s="86" t="s">
        <v>10</v>
      </c>
    </row>
    <row r="71" spans="1:7" x14ac:dyDescent="0.25">
      <c r="A71">
        <v>1999</v>
      </c>
      <c r="B71" t="s">
        <v>117</v>
      </c>
      <c r="C71" s="86" t="s">
        <v>118</v>
      </c>
      <c r="D71" t="s">
        <v>30</v>
      </c>
      <c r="E71" s="86" t="s">
        <v>118</v>
      </c>
      <c r="F71">
        <v>543.93135737457828</v>
      </c>
      <c r="G71" s="86" t="s">
        <v>10</v>
      </c>
    </row>
    <row r="72" spans="1:7" x14ac:dyDescent="0.25">
      <c r="A72">
        <v>1999</v>
      </c>
      <c r="B72" t="s">
        <v>117</v>
      </c>
      <c r="C72" s="86" t="s">
        <v>118</v>
      </c>
      <c r="D72" t="s">
        <v>26</v>
      </c>
      <c r="E72" s="86" t="s">
        <v>118</v>
      </c>
      <c r="F72">
        <v>453.38139845032674</v>
      </c>
      <c r="G72" s="86" t="s">
        <v>10</v>
      </c>
    </row>
    <row r="73" spans="1:7" x14ac:dyDescent="0.25">
      <c r="A73">
        <v>1999</v>
      </c>
      <c r="B73" t="s">
        <v>117</v>
      </c>
      <c r="C73" s="86" t="s">
        <v>118</v>
      </c>
      <c r="D73" t="s">
        <v>28</v>
      </c>
      <c r="E73" s="86" t="s">
        <v>118</v>
      </c>
      <c r="F73">
        <v>406.77228819010583</v>
      </c>
      <c r="G73" s="86" t="s">
        <v>10</v>
      </c>
    </row>
    <row r="74" spans="1:7" x14ac:dyDescent="0.25">
      <c r="A74">
        <v>1999</v>
      </c>
      <c r="B74" t="s">
        <v>117</v>
      </c>
      <c r="C74" s="86" t="s">
        <v>118</v>
      </c>
      <c r="D74" t="s">
        <v>70</v>
      </c>
      <c r="E74" s="86" t="s">
        <v>118</v>
      </c>
      <c r="F74">
        <v>459.00072028827725</v>
      </c>
      <c r="G74" s="86" t="s">
        <v>10</v>
      </c>
    </row>
    <row r="75" spans="1:7" x14ac:dyDescent="0.25">
      <c r="A75">
        <v>1999</v>
      </c>
      <c r="B75" t="s">
        <v>119</v>
      </c>
      <c r="C75" s="86" t="s">
        <v>118</v>
      </c>
      <c r="D75" s="86" t="s">
        <v>118</v>
      </c>
      <c r="E75" s="86" t="s">
        <v>118</v>
      </c>
      <c r="F75">
        <v>11162.067494228779</v>
      </c>
      <c r="G75" s="86" t="s">
        <v>10</v>
      </c>
    </row>
    <row r="76" spans="1:7" x14ac:dyDescent="0.25">
      <c r="A76">
        <v>1999</v>
      </c>
      <c r="B76" t="s">
        <v>120</v>
      </c>
      <c r="C76" s="86" t="s">
        <v>118</v>
      </c>
      <c r="D76" s="86" t="s">
        <v>118</v>
      </c>
      <c r="E76" s="86" t="s">
        <v>118</v>
      </c>
      <c r="F76">
        <v>498.63728285929119</v>
      </c>
      <c r="G76" s="86" t="s">
        <v>10</v>
      </c>
    </row>
    <row r="77" spans="1:7" x14ac:dyDescent="0.25">
      <c r="A77">
        <v>1999</v>
      </c>
      <c r="B77" t="s">
        <v>121</v>
      </c>
      <c r="C77" s="86" t="s">
        <v>118</v>
      </c>
      <c r="D77" s="86" t="s">
        <v>118</v>
      </c>
      <c r="E77" s="86" t="s">
        <v>118</v>
      </c>
      <c r="F77">
        <v>11660.704777088071</v>
      </c>
      <c r="G77" s="86" t="s">
        <v>10</v>
      </c>
    </row>
    <row r="78" spans="1:7" x14ac:dyDescent="0.25">
      <c r="A78">
        <v>2000</v>
      </c>
      <c r="B78" t="s">
        <v>117</v>
      </c>
      <c r="C78" s="86" t="s">
        <v>118</v>
      </c>
      <c r="D78" t="s">
        <v>6</v>
      </c>
      <c r="E78" s="86" t="s">
        <v>118</v>
      </c>
      <c r="F78">
        <v>755.34153579670237</v>
      </c>
      <c r="G78" s="86" t="s">
        <v>10</v>
      </c>
    </row>
    <row r="79" spans="1:7" x14ac:dyDescent="0.25">
      <c r="A79">
        <v>2000</v>
      </c>
      <c r="B79" t="s">
        <v>117</v>
      </c>
      <c r="C79" s="86" t="s">
        <v>118</v>
      </c>
      <c r="D79" t="s">
        <v>8</v>
      </c>
      <c r="E79" s="86" t="s">
        <v>118</v>
      </c>
      <c r="F79">
        <v>66.34987974152375</v>
      </c>
      <c r="G79" s="86" t="s">
        <v>10</v>
      </c>
    </row>
    <row r="80" spans="1:7" x14ac:dyDescent="0.25">
      <c r="A80">
        <v>2000</v>
      </c>
      <c r="B80" t="s">
        <v>117</v>
      </c>
      <c r="C80" s="86" t="s">
        <v>118</v>
      </c>
      <c r="D80" t="s">
        <v>10</v>
      </c>
      <c r="E80" s="86" t="s">
        <v>118</v>
      </c>
      <c r="F80">
        <v>1179.1650314275878</v>
      </c>
      <c r="G80" s="86" t="s">
        <v>10</v>
      </c>
    </row>
    <row r="81" spans="1:7" x14ac:dyDescent="0.25">
      <c r="A81">
        <v>2000</v>
      </c>
      <c r="B81" t="s">
        <v>117</v>
      </c>
      <c r="C81" s="86" t="s">
        <v>118</v>
      </c>
      <c r="D81" t="s">
        <v>12</v>
      </c>
      <c r="E81" s="86" t="s">
        <v>118</v>
      </c>
      <c r="F81">
        <v>285.56558434033917</v>
      </c>
      <c r="G81" s="86" t="s">
        <v>10</v>
      </c>
    </row>
    <row r="82" spans="1:7" x14ac:dyDescent="0.25">
      <c r="A82">
        <v>2000</v>
      </c>
      <c r="B82" t="s">
        <v>117</v>
      </c>
      <c r="C82" s="86" t="s">
        <v>118</v>
      </c>
      <c r="D82" t="s">
        <v>14</v>
      </c>
      <c r="E82" s="86" t="s">
        <v>118</v>
      </c>
      <c r="F82">
        <v>71.183518603875413</v>
      </c>
      <c r="G82" s="86" t="s">
        <v>10</v>
      </c>
    </row>
    <row r="83" spans="1:7" x14ac:dyDescent="0.25">
      <c r="A83">
        <v>2000</v>
      </c>
      <c r="B83" t="s">
        <v>117</v>
      </c>
      <c r="C83" s="86" t="s">
        <v>118</v>
      </c>
      <c r="D83" t="s">
        <v>16</v>
      </c>
      <c r="E83" s="86" t="s">
        <v>118</v>
      </c>
      <c r="F83">
        <v>587.7913317162139</v>
      </c>
      <c r="G83" s="86" t="s">
        <v>10</v>
      </c>
    </row>
    <row r="84" spans="1:7" x14ac:dyDescent="0.25">
      <c r="A84">
        <v>2000</v>
      </c>
      <c r="B84" t="s">
        <v>117</v>
      </c>
      <c r="C84" s="86" t="s">
        <v>118</v>
      </c>
      <c r="D84" t="s">
        <v>18</v>
      </c>
      <c r="E84" s="86" t="s">
        <v>118</v>
      </c>
      <c r="F84">
        <v>1706.581358491768</v>
      </c>
      <c r="G84" s="86" t="s">
        <v>10</v>
      </c>
    </row>
    <row r="85" spans="1:7" x14ac:dyDescent="0.25">
      <c r="A85">
        <v>2000</v>
      </c>
      <c r="B85" t="s">
        <v>117</v>
      </c>
      <c r="C85" s="86" t="s">
        <v>118</v>
      </c>
      <c r="D85" t="s">
        <v>68</v>
      </c>
      <c r="E85" s="86" t="s">
        <v>118</v>
      </c>
      <c r="F85">
        <v>1732.4148099236097</v>
      </c>
      <c r="G85" s="86" t="s">
        <v>10</v>
      </c>
    </row>
    <row r="86" spans="1:7" x14ac:dyDescent="0.25">
      <c r="A86">
        <v>2000</v>
      </c>
      <c r="B86" t="s">
        <v>117</v>
      </c>
      <c r="C86" s="86" t="s">
        <v>118</v>
      </c>
      <c r="D86" t="s">
        <v>20</v>
      </c>
      <c r="E86" s="86" t="s">
        <v>118</v>
      </c>
      <c r="F86">
        <v>230.56294483036487</v>
      </c>
      <c r="G86" s="86" t="s">
        <v>10</v>
      </c>
    </row>
    <row r="87" spans="1:7" x14ac:dyDescent="0.25">
      <c r="A87">
        <v>2000</v>
      </c>
      <c r="B87" t="s">
        <v>117</v>
      </c>
      <c r="C87" s="86" t="s">
        <v>118</v>
      </c>
      <c r="D87" t="s">
        <v>22</v>
      </c>
      <c r="E87" s="86" t="s">
        <v>118</v>
      </c>
      <c r="F87">
        <v>1066.2986539296971</v>
      </c>
      <c r="G87" s="86" t="s">
        <v>10</v>
      </c>
    </row>
    <row r="88" spans="1:7" x14ac:dyDescent="0.25">
      <c r="A88">
        <v>2000</v>
      </c>
      <c r="B88" t="s">
        <v>117</v>
      </c>
      <c r="C88" s="86" t="s">
        <v>118</v>
      </c>
      <c r="D88" t="s">
        <v>24</v>
      </c>
      <c r="E88" s="86" t="s">
        <v>118</v>
      </c>
      <c r="F88">
        <v>1305.1209861672953</v>
      </c>
      <c r="G88" s="86" t="s">
        <v>10</v>
      </c>
    </row>
    <row r="89" spans="1:7" x14ac:dyDescent="0.25">
      <c r="A89">
        <v>2000</v>
      </c>
      <c r="B89" t="s">
        <v>117</v>
      </c>
      <c r="C89" s="86" t="s">
        <v>118</v>
      </c>
      <c r="D89" t="s">
        <v>69</v>
      </c>
      <c r="E89" s="86" t="s">
        <v>118</v>
      </c>
      <c r="F89">
        <v>584.02695533489032</v>
      </c>
      <c r="G89" s="86" t="s">
        <v>10</v>
      </c>
    </row>
    <row r="90" spans="1:7" x14ac:dyDescent="0.25">
      <c r="A90">
        <v>2000</v>
      </c>
      <c r="B90" t="s">
        <v>117</v>
      </c>
      <c r="C90" s="86" t="s">
        <v>118</v>
      </c>
      <c r="D90" t="s">
        <v>30</v>
      </c>
      <c r="E90" s="86" t="s">
        <v>118</v>
      </c>
      <c r="F90">
        <v>602.54169159694686</v>
      </c>
      <c r="G90" s="86" t="s">
        <v>10</v>
      </c>
    </row>
    <row r="91" spans="1:7" x14ac:dyDescent="0.25">
      <c r="A91">
        <v>2000</v>
      </c>
      <c r="B91" t="s">
        <v>117</v>
      </c>
      <c r="C91" s="86" t="s">
        <v>118</v>
      </c>
      <c r="D91" t="s">
        <v>26</v>
      </c>
      <c r="E91" s="86" t="s">
        <v>118</v>
      </c>
      <c r="F91">
        <v>485.79427889256453</v>
      </c>
      <c r="G91" s="86" t="s">
        <v>10</v>
      </c>
    </row>
    <row r="92" spans="1:7" x14ac:dyDescent="0.25">
      <c r="A92">
        <v>2000</v>
      </c>
      <c r="B92" t="s">
        <v>117</v>
      </c>
      <c r="C92" s="86" t="s">
        <v>118</v>
      </c>
      <c r="D92" t="s">
        <v>28</v>
      </c>
      <c r="E92" s="86" t="s">
        <v>118</v>
      </c>
      <c r="F92">
        <v>419.7612532426831</v>
      </c>
      <c r="G92" s="86" t="s">
        <v>10</v>
      </c>
    </row>
    <row r="93" spans="1:7" x14ac:dyDescent="0.25">
      <c r="A93">
        <v>2000</v>
      </c>
      <c r="B93" t="s">
        <v>117</v>
      </c>
      <c r="C93" s="86" t="s">
        <v>118</v>
      </c>
      <c r="D93" t="s">
        <v>70</v>
      </c>
      <c r="E93" s="86" t="s">
        <v>118</v>
      </c>
      <c r="F93">
        <v>431.97406808906021</v>
      </c>
      <c r="G93" s="86" t="s">
        <v>10</v>
      </c>
    </row>
    <row r="94" spans="1:7" x14ac:dyDescent="0.25">
      <c r="A94">
        <v>2000</v>
      </c>
      <c r="B94" t="s">
        <v>119</v>
      </c>
      <c r="C94" s="86" t="s">
        <v>118</v>
      </c>
      <c r="D94" s="86" t="s">
        <v>118</v>
      </c>
      <c r="E94" s="86" t="s">
        <v>118</v>
      </c>
      <c r="F94">
        <v>11510.473882125123</v>
      </c>
      <c r="G94" s="86" t="s">
        <v>10</v>
      </c>
    </row>
    <row r="95" spans="1:7" x14ac:dyDescent="0.25">
      <c r="A95">
        <v>2000</v>
      </c>
      <c r="B95" t="s">
        <v>120</v>
      </c>
      <c r="C95" s="86" t="s">
        <v>118</v>
      </c>
      <c r="D95" s="86" t="s">
        <v>118</v>
      </c>
      <c r="E95" s="86" t="s">
        <v>118</v>
      </c>
      <c r="F95">
        <v>456.02316652371894</v>
      </c>
      <c r="G95" s="86" t="s">
        <v>10</v>
      </c>
    </row>
    <row r="96" spans="1:7" x14ac:dyDescent="0.25">
      <c r="A96">
        <v>2000</v>
      </c>
      <c r="B96" t="s">
        <v>121</v>
      </c>
      <c r="C96" s="86" t="s">
        <v>118</v>
      </c>
      <c r="D96" s="86" t="s">
        <v>118</v>
      </c>
      <c r="E96" s="86" t="s">
        <v>118</v>
      </c>
      <c r="F96">
        <v>11966.497048648842</v>
      </c>
      <c r="G96" s="86" t="s">
        <v>10</v>
      </c>
    </row>
    <row r="97" spans="1:7" x14ac:dyDescent="0.25">
      <c r="A97">
        <v>2001</v>
      </c>
      <c r="B97" t="s">
        <v>117</v>
      </c>
      <c r="C97" s="86" t="s">
        <v>118</v>
      </c>
      <c r="D97" t="s">
        <v>6</v>
      </c>
      <c r="E97" s="86" t="s">
        <v>118</v>
      </c>
      <c r="F97">
        <v>820.36033755424455</v>
      </c>
      <c r="G97" s="86" t="s">
        <v>10</v>
      </c>
    </row>
    <row r="98" spans="1:7" x14ac:dyDescent="0.25">
      <c r="A98">
        <v>2001</v>
      </c>
      <c r="B98" t="s">
        <v>117</v>
      </c>
      <c r="C98" s="86" t="s">
        <v>118</v>
      </c>
      <c r="D98" t="s">
        <v>8</v>
      </c>
      <c r="E98" s="86" t="s">
        <v>118</v>
      </c>
      <c r="F98">
        <v>61.728070690762685</v>
      </c>
      <c r="G98" s="86" t="s">
        <v>10</v>
      </c>
    </row>
    <row r="99" spans="1:7" x14ac:dyDescent="0.25">
      <c r="A99">
        <v>2001</v>
      </c>
      <c r="B99" t="s">
        <v>117</v>
      </c>
      <c r="C99" s="86" t="s">
        <v>118</v>
      </c>
      <c r="D99" t="s">
        <v>10</v>
      </c>
      <c r="E99" s="86" t="s">
        <v>118</v>
      </c>
      <c r="F99">
        <v>1130.9954274863378</v>
      </c>
      <c r="G99" s="86" t="s">
        <v>10</v>
      </c>
    </row>
    <row r="100" spans="1:7" x14ac:dyDescent="0.25">
      <c r="A100">
        <v>2001</v>
      </c>
      <c r="B100" t="s">
        <v>117</v>
      </c>
      <c r="C100" s="86" t="s">
        <v>118</v>
      </c>
      <c r="D100" t="s">
        <v>12</v>
      </c>
      <c r="E100" s="86" t="s">
        <v>118</v>
      </c>
      <c r="F100">
        <v>278.82189336607507</v>
      </c>
      <c r="G100" s="86" t="s">
        <v>10</v>
      </c>
    </row>
    <row r="101" spans="1:7" x14ac:dyDescent="0.25">
      <c r="A101">
        <v>2001</v>
      </c>
      <c r="B101" t="s">
        <v>117</v>
      </c>
      <c r="C101" s="86" t="s">
        <v>118</v>
      </c>
      <c r="D101" t="s">
        <v>14</v>
      </c>
      <c r="E101" s="86" t="s">
        <v>118</v>
      </c>
      <c r="F101">
        <v>69.010199564597926</v>
      </c>
      <c r="G101" s="86" t="s">
        <v>10</v>
      </c>
    </row>
    <row r="102" spans="1:7" x14ac:dyDescent="0.25">
      <c r="A102">
        <v>2001</v>
      </c>
      <c r="B102" t="s">
        <v>117</v>
      </c>
      <c r="C102" s="86" t="s">
        <v>118</v>
      </c>
      <c r="D102" t="s">
        <v>16</v>
      </c>
      <c r="E102" s="86" t="s">
        <v>118</v>
      </c>
      <c r="F102">
        <v>469.37707565807347</v>
      </c>
      <c r="G102" s="86" t="s">
        <v>10</v>
      </c>
    </row>
    <row r="103" spans="1:7" x14ac:dyDescent="0.25">
      <c r="A103">
        <v>2001</v>
      </c>
      <c r="B103" t="s">
        <v>117</v>
      </c>
      <c r="C103" s="86" t="s">
        <v>118</v>
      </c>
      <c r="D103" t="s">
        <v>18</v>
      </c>
      <c r="E103" s="86" t="s">
        <v>118</v>
      </c>
      <c r="F103">
        <v>1793.2068784261473</v>
      </c>
      <c r="G103" s="86" t="s">
        <v>10</v>
      </c>
    </row>
    <row r="104" spans="1:7" x14ac:dyDescent="0.25">
      <c r="A104">
        <v>2001</v>
      </c>
      <c r="B104" t="s">
        <v>117</v>
      </c>
      <c r="C104" s="86" t="s">
        <v>118</v>
      </c>
      <c r="D104" t="s">
        <v>68</v>
      </c>
      <c r="E104" s="86" t="s">
        <v>118</v>
      </c>
      <c r="F104">
        <v>1817.3675592259108</v>
      </c>
      <c r="G104" s="86" t="s">
        <v>10</v>
      </c>
    </row>
    <row r="105" spans="1:7" x14ac:dyDescent="0.25">
      <c r="A105">
        <v>2001</v>
      </c>
      <c r="B105" t="s">
        <v>117</v>
      </c>
      <c r="C105" s="86" t="s">
        <v>118</v>
      </c>
      <c r="D105" t="s">
        <v>20</v>
      </c>
      <c r="E105" s="86" t="s">
        <v>118</v>
      </c>
      <c r="F105">
        <v>255.26216193082578</v>
      </c>
      <c r="G105" s="86" t="s">
        <v>10</v>
      </c>
    </row>
    <row r="106" spans="1:7" x14ac:dyDescent="0.25">
      <c r="A106">
        <v>2001</v>
      </c>
      <c r="B106" t="s">
        <v>117</v>
      </c>
      <c r="C106" s="86" t="s">
        <v>118</v>
      </c>
      <c r="D106" t="s">
        <v>22</v>
      </c>
      <c r="E106" s="86" t="s">
        <v>118</v>
      </c>
      <c r="F106">
        <v>1125.9544734683871</v>
      </c>
      <c r="G106" s="86" t="s">
        <v>10</v>
      </c>
    </row>
    <row r="107" spans="1:7" x14ac:dyDescent="0.25">
      <c r="A107">
        <v>2001</v>
      </c>
      <c r="B107" t="s">
        <v>117</v>
      </c>
      <c r="C107" s="86" t="s">
        <v>118</v>
      </c>
      <c r="D107" t="s">
        <v>24</v>
      </c>
      <c r="E107" s="86" t="s">
        <v>118</v>
      </c>
      <c r="F107">
        <v>1379.4648151751494</v>
      </c>
      <c r="G107" s="86" t="s">
        <v>10</v>
      </c>
    </row>
    <row r="108" spans="1:7" x14ac:dyDescent="0.25">
      <c r="A108">
        <v>2001</v>
      </c>
      <c r="B108" t="s">
        <v>117</v>
      </c>
      <c r="C108" s="86" t="s">
        <v>118</v>
      </c>
      <c r="D108" t="s">
        <v>69</v>
      </c>
      <c r="E108" s="86" t="s">
        <v>118</v>
      </c>
      <c r="F108">
        <v>550.17011355356374</v>
      </c>
      <c r="G108" s="86" t="s">
        <v>10</v>
      </c>
    </row>
    <row r="109" spans="1:7" x14ac:dyDescent="0.25">
      <c r="A109">
        <v>2001</v>
      </c>
      <c r="B109" t="s">
        <v>117</v>
      </c>
      <c r="C109" s="86" t="s">
        <v>118</v>
      </c>
      <c r="D109" t="s">
        <v>30</v>
      </c>
      <c r="E109" s="86" t="s">
        <v>118</v>
      </c>
      <c r="F109">
        <v>589.41778193046866</v>
      </c>
      <c r="G109" s="86" t="s">
        <v>10</v>
      </c>
    </row>
    <row r="110" spans="1:7" x14ac:dyDescent="0.25">
      <c r="A110">
        <v>2001</v>
      </c>
      <c r="B110" t="s">
        <v>117</v>
      </c>
      <c r="C110" s="86" t="s">
        <v>118</v>
      </c>
      <c r="D110" t="s">
        <v>26</v>
      </c>
      <c r="E110" s="86" t="s">
        <v>118</v>
      </c>
      <c r="F110">
        <v>526.54489594139216</v>
      </c>
      <c r="G110" s="86" t="s">
        <v>10</v>
      </c>
    </row>
    <row r="111" spans="1:7" x14ac:dyDescent="0.25">
      <c r="A111">
        <v>2001</v>
      </c>
      <c r="B111" t="s">
        <v>117</v>
      </c>
      <c r="C111" s="86" t="s">
        <v>118</v>
      </c>
      <c r="D111" t="s">
        <v>28</v>
      </c>
      <c r="E111" s="86" t="s">
        <v>118</v>
      </c>
      <c r="F111">
        <v>456.94119595299742</v>
      </c>
      <c r="G111" s="86" t="s">
        <v>10</v>
      </c>
    </row>
    <row r="112" spans="1:7" x14ac:dyDescent="0.25">
      <c r="A112">
        <v>2001</v>
      </c>
      <c r="B112" t="s">
        <v>117</v>
      </c>
      <c r="C112" s="86" t="s">
        <v>118</v>
      </c>
      <c r="D112" t="s">
        <v>70</v>
      </c>
      <c r="E112" s="86" t="s">
        <v>118</v>
      </c>
      <c r="F112">
        <v>454.7854828045015</v>
      </c>
      <c r="G112" s="86" t="s">
        <v>10</v>
      </c>
    </row>
    <row r="113" spans="1:7" x14ac:dyDescent="0.25">
      <c r="A113">
        <v>2001</v>
      </c>
      <c r="B113" t="s">
        <v>119</v>
      </c>
      <c r="C113" s="86" t="s">
        <v>118</v>
      </c>
      <c r="D113" s="86" t="s">
        <v>118</v>
      </c>
      <c r="E113" s="86" t="s">
        <v>118</v>
      </c>
      <c r="F113">
        <v>11779.408362729435</v>
      </c>
      <c r="G113" s="86" t="s">
        <v>10</v>
      </c>
    </row>
    <row r="114" spans="1:7" x14ac:dyDescent="0.25">
      <c r="A114">
        <v>2001</v>
      </c>
      <c r="B114" t="s">
        <v>120</v>
      </c>
      <c r="C114" s="86" t="s">
        <v>118</v>
      </c>
      <c r="D114" s="86" t="s">
        <v>118</v>
      </c>
      <c r="E114" s="86" t="s">
        <v>118</v>
      </c>
      <c r="F114">
        <v>473.49797795470045</v>
      </c>
      <c r="G114" s="86" t="s">
        <v>10</v>
      </c>
    </row>
    <row r="115" spans="1:7" x14ac:dyDescent="0.25">
      <c r="A115">
        <v>2001</v>
      </c>
      <c r="B115" t="s">
        <v>121</v>
      </c>
      <c r="C115" s="86" t="s">
        <v>118</v>
      </c>
      <c r="D115" s="86" t="s">
        <v>118</v>
      </c>
      <c r="E115" s="86" t="s">
        <v>118</v>
      </c>
      <c r="F115">
        <v>12252.906340684136</v>
      </c>
      <c r="G115" s="86" t="s">
        <v>10</v>
      </c>
    </row>
    <row r="116" spans="1:7" x14ac:dyDescent="0.25">
      <c r="A116">
        <v>2002</v>
      </c>
      <c r="B116" t="s">
        <v>117</v>
      </c>
      <c r="C116" s="86" t="s">
        <v>118</v>
      </c>
      <c r="D116" t="s">
        <v>6</v>
      </c>
      <c r="E116" s="86" t="s">
        <v>118</v>
      </c>
      <c r="F116">
        <v>846.75209775896258</v>
      </c>
      <c r="G116" s="86" t="s">
        <v>10</v>
      </c>
    </row>
    <row r="117" spans="1:7" x14ac:dyDescent="0.25">
      <c r="A117">
        <v>2002</v>
      </c>
      <c r="B117" t="s">
        <v>117</v>
      </c>
      <c r="C117" s="86" t="s">
        <v>118</v>
      </c>
      <c r="D117" t="s">
        <v>8</v>
      </c>
      <c r="E117" s="86" t="s">
        <v>118</v>
      </c>
      <c r="F117">
        <v>69.506233341198339</v>
      </c>
      <c r="G117" s="86" t="s">
        <v>10</v>
      </c>
    </row>
    <row r="118" spans="1:7" x14ac:dyDescent="0.25">
      <c r="A118">
        <v>2002</v>
      </c>
      <c r="B118" t="s">
        <v>117</v>
      </c>
      <c r="C118" s="86" t="s">
        <v>118</v>
      </c>
      <c r="D118" t="s">
        <v>10</v>
      </c>
      <c r="E118" s="86" t="s">
        <v>118</v>
      </c>
      <c r="F118">
        <v>1088.3646573361841</v>
      </c>
      <c r="G118" s="86" t="s">
        <v>10</v>
      </c>
    </row>
    <row r="119" spans="1:7" x14ac:dyDescent="0.25">
      <c r="A119">
        <v>2002</v>
      </c>
      <c r="B119" t="s">
        <v>117</v>
      </c>
      <c r="C119" s="86" t="s">
        <v>118</v>
      </c>
      <c r="D119" t="s">
        <v>12</v>
      </c>
      <c r="E119" s="86" t="s">
        <v>118</v>
      </c>
      <c r="F119">
        <v>311.5180474861728</v>
      </c>
      <c r="G119" s="86" t="s">
        <v>10</v>
      </c>
    </row>
    <row r="120" spans="1:7" x14ac:dyDescent="0.25">
      <c r="A120">
        <v>2002</v>
      </c>
      <c r="B120" t="s">
        <v>117</v>
      </c>
      <c r="C120" s="86" t="s">
        <v>118</v>
      </c>
      <c r="D120" t="s">
        <v>14</v>
      </c>
      <c r="E120" s="86" t="s">
        <v>118</v>
      </c>
      <c r="F120">
        <v>72.853051751791639</v>
      </c>
      <c r="G120" s="86" t="s">
        <v>10</v>
      </c>
    </row>
    <row r="121" spans="1:7" x14ac:dyDescent="0.25">
      <c r="A121">
        <v>2002</v>
      </c>
      <c r="B121" t="s">
        <v>117</v>
      </c>
      <c r="C121" s="86" t="s">
        <v>118</v>
      </c>
      <c r="D121" t="s">
        <v>16</v>
      </c>
      <c r="E121" s="86" t="s">
        <v>118</v>
      </c>
      <c r="F121">
        <v>453.00652866893262</v>
      </c>
      <c r="G121" s="86" t="s">
        <v>10</v>
      </c>
    </row>
    <row r="122" spans="1:7" x14ac:dyDescent="0.25">
      <c r="A122">
        <v>2002</v>
      </c>
      <c r="B122" t="s">
        <v>117</v>
      </c>
      <c r="C122" s="86" t="s">
        <v>118</v>
      </c>
      <c r="D122" t="s">
        <v>18</v>
      </c>
      <c r="E122" s="86" t="s">
        <v>118</v>
      </c>
      <c r="F122">
        <v>1810.4388827377318</v>
      </c>
      <c r="G122" s="86" t="s">
        <v>10</v>
      </c>
    </row>
    <row r="123" spans="1:7" x14ac:dyDescent="0.25">
      <c r="A123">
        <v>2002</v>
      </c>
      <c r="B123" t="s">
        <v>117</v>
      </c>
      <c r="C123" s="86" t="s">
        <v>118</v>
      </c>
      <c r="D123" t="s">
        <v>68</v>
      </c>
      <c r="E123" s="86" t="s">
        <v>118</v>
      </c>
      <c r="F123">
        <v>1930.4650692646453</v>
      </c>
      <c r="G123" s="86" t="s">
        <v>10</v>
      </c>
    </row>
    <row r="124" spans="1:7" x14ac:dyDescent="0.25">
      <c r="A124">
        <v>2002</v>
      </c>
      <c r="B124" t="s">
        <v>117</v>
      </c>
      <c r="C124" s="86" t="s">
        <v>118</v>
      </c>
      <c r="D124" t="s">
        <v>20</v>
      </c>
      <c r="E124" s="86" t="s">
        <v>118</v>
      </c>
      <c r="F124">
        <v>268.63628381560284</v>
      </c>
      <c r="G124" s="86" t="s">
        <v>10</v>
      </c>
    </row>
    <row r="125" spans="1:7" x14ac:dyDescent="0.25">
      <c r="A125">
        <v>2002</v>
      </c>
      <c r="B125" t="s">
        <v>117</v>
      </c>
      <c r="C125" s="86" t="s">
        <v>118</v>
      </c>
      <c r="D125" t="s">
        <v>22</v>
      </c>
      <c r="E125" s="86" t="s">
        <v>118</v>
      </c>
      <c r="F125">
        <v>1147.9360277489729</v>
      </c>
      <c r="G125" s="86" t="s">
        <v>10</v>
      </c>
    </row>
    <row r="126" spans="1:7" x14ac:dyDescent="0.25">
      <c r="A126">
        <v>2002</v>
      </c>
      <c r="B126" t="s">
        <v>117</v>
      </c>
      <c r="C126" s="86" t="s">
        <v>118</v>
      </c>
      <c r="D126" t="s">
        <v>24</v>
      </c>
      <c r="E126" s="86" t="s">
        <v>118</v>
      </c>
      <c r="F126">
        <v>1470.091462135731</v>
      </c>
      <c r="G126" s="86" t="s">
        <v>10</v>
      </c>
    </row>
    <row r="127" spans="1:7" x14ac:dyDescent="0.25">
      <c r="A127">
        <v>2002</v>
      </c>
      <c r="B127" t="s">
        <v>117</v>
      </c>
      <c r="C127" s="86" t="s">
        <v>118</v>
      </c>
      <c r="D127" t="s">
        <v>69</v>
      </c>
      <c r="E127" s="86" t="s">
        <v>118</v>
      </c>
      <c r="F127">
        <v>630.28834727492062</v>
      </c>
      <c r="G127" s="86" t="s">
        <v>10</v>
      </c>
    </row>
    <row r="128" spans="1:7" x14ac:dyDescent="0.25">
      <c r="A128">
        <v>2002</v>
      </c>
      <c r="B128" t="s">
        <v>117</v>
      </c>
      <c r="C128" s="86" t="s">
        <v>118</v>
      </c>
      <c r="D128" t="s">
        <v>30</v>
      </c>
      <c r="E128" s="86" t="s">
        <v>118</v>
      </c>
      <c r="F128">
        <v>609.71856869555222</v>
      </c>
      <c r="G128" s="86" t="s">
        <v>10</v>
      </c>
    </row>
    <row r="129" spans="1:7" x14ac:dyDescent="0.25">
      <c r="A129">
        <v>2002</v>
      </c>
      <c r="B129" t="s">
        <v>117</v>
      </c>
      <c r="C129" s="86" t="s">
        <v>118</v>
      </c>
      <c r="D129" t="s">
        <v>26</v>
      </c>
      <c r="E129" s="86" t="s">
        <v>118</v>
      </c>
      <c r="F129">
        <v>554.8975148464724</v>
      </c>
      <c r="G129" s="86" t="s">
        <v>10</v>
      </c>
    </row>
    <row r="130" spans="1:7" x14ac:dyDescent="0.25">
      <c r="A130">
        <v>2002</v>
      </c>
      <c r="B130" t="s">
        <v>117</v>
      </c>
      <c r="C130" s="86" t="s">
        <v>118</v>
      </c>
      <c r="D130" t="s">
        <v>28</v>
      </c>
      <c r="E130" s="86" t="s">
        <v>118</v>
      </c>
      <c r="F130">
        <v>516.51595607888453</v>
      </c>
      <c r="G130" s="86" t="s">
        <v>10</v>
      </c>
    </row>
    <row r="131" spans="1:7" x14ac:dyDescent="0.25">
      <c r="A131">
        <v>2002</v>
      </c>
      <c r="B131" t="s">
        <v>117</v>
      </c>
      <c r="C131" s="86" t="s">
        <v>118</v>
      </c>
      <c r="D131" t="s">
        <v>70</v>
      </c>
      <c r="E131" s="86" t="s">
        <v>118</v>
      </c>
      <c r="F131">
        <v>472.89507488897152</v>
      </c>
      <c r="G131" s="86" t="s">
        <v>10</v>
      </c>
    </row>
    <row r="132" spans="1:7" x14ac:dyDescent="0.25">
      <c r="A132">
        <v>2002</v>
      </c>
      <c r="B132" t="s">
        <v>119</v>
      </c>
      <c r="C132" s="86" t="s">
        <v>118</v>
      </c>
      <c r="D132" s="86" t="s">
        <v>118</v>
      </c>
      <c r="E132" s="86" t="s">
        <v>118</v>
      </c>
      <c r="F132">
        <v>12253.883803830728</v>
      </c>
      <c r="G132" s="86" t="s">
        <v>10</v>
      </c>
    </row>
    <row r="133" spans="1:7" x14ac:dyDescent="0.25">
      <c r="A133">
        <v>2002</v>
      </c>
      <c r="B133" t="s">
        <v>120</v>
      </c>
      <c r="C133" s="86" t="s">
        <v>118</v>
      </c>
      <c r="D133" s="86" t="s">
        <v>118</v>
      </c>
      <c r="E133" s="86" t="s">
        <v>118</v>
      </c>
      <c r="F133">
        <v>546.96746672067911</v>
      </c>
      <c r="G133" s="86" t="s">
        <v>10</v>
      </c>
    </row>
    <row r="134" spans="1:7" x14ac:dyDescent="0.25">
      <c r="A134">
        <v>2002</v>
      </c>
      <c r="B134" t="s">
        <v>121</v>
      </c>
      <c r="C134" s="86" t="s">
        <v>118</v>
      </c>
      <c r="D134" s="86" t="s">
        <v>118</v>
      </c>
      <c r="E134" s="86" t="s">
        <v>118</v>
      </c>
      <c r="F134">
        <v>12800.851270551408</v>
      </c>
      <c r="G134" s="86" t="s">
        <v>10</v>
      </c>
    </row>
    <row r="135" spans="1:7" x14ac:dyDescent="0.25">
      <c r="A135">
        <v>2003</v>
      </c>
      <c r="B135" t="s">
        <v>117</v>
      </c>
      <c r="C135" s="86" t="s">
        <v>118</v>
      </c>
      <c r="D135" t="s">
        <v>6</v>
      </c>
      <c r="E135" s="86" t="s">
        <v>118</v>
      </c>
      <c r="F135">
        <v>914.04208884105856</v>
      </c>
      <c r="G135" s="86" t="s">
        <v>10</v>
      </c>
    </row>
    <row r="136" spans="1:7" x14ac:dyDescent="0.25">
      <c r="A136">
        <v>2003</v>
      </c>
      <c r="B136" t="s">
        <v>117</v>
      </c>
      <c r="C136" s="86" t="s">
        <v>118</v>
      </c>
      <c r="D136" t="s">
        <v>8</v>
      </c>
      <c r="E136" s="86" t="s">
        <v>118</v>
      </c>
      <c r="F136">
        <v>94.603584346045309</v>
      </c>
      <c r="G136" s="86" t="s">
        <v>10</v>
      </c>
    </row>
    <row r="137" spans="1:7" x14ac:dyDescent="0.25">
      <c r="A137">
        <v>2003</v>
      </c>
      <c r="B137" t="s">
        <v>117</v>
      </c>
      <c r="C137" s="86" t="s">
        <v>118</v>
      </c>
      <c r="D137" t="s">
        <v>10</v>
      </c>
      <c r="E137" s="86" t="s">
        <v>118</v>
      </c>
      <c r="F137">
        <v>1105.1971392439775</v>
      </c>
      <c r="G137" s="86" t="s">
        <v>10</v>
      </c>
    </row>
    <row r="138" spans="1:7" x14ac:dyDescent="0.25">
      <c r="A138">
        <v>2003</v>
      </c>
      <c r="B138" t="s">
        <v>117</v>
      </c>
      <c r="C138" s="86" t="s">
        <v>118</v>
      </c>
      <c r="D138" t="s">
        <v>12</v>
      </c>
      <c r="E138" s="86" t="s">
        <v>118</v>
      </c>
      <c r="F138">
        <v>330.12530738431082</v>
      </c>
      <c r="G138" s="86" t="s">
        <v>10</v>
      </c>
    </row>
    <row r="139" spans="1:7" x14ac:dyDescent="0.25">
      <c r="A139">
        <v>2003</v>
      </c>
      <c r="B139" t="s">
        <v>117</v>
      </c>
      <c r="C139" s="86" t="s">
        <v>118</v>
      </c>
      <c r="D139" t="s">
        <v>14</v>
      </c>
      <c r="E139" s="86" t="s">
        <v>118</v>
      </c>
      <c r="F139">
        <v>70.744313456894034</v>
      </c>
      <c r="G139" s="86" t="s">
        <v>10</v>
      </c>
    </row>
    <row r="140" spans="1:7" x14ac:dyDescent="0.25">
      <c r="A140">
        <v>2003</v>
      </c>
      <c r="B140" t="s">
        <v>117</v>
      </c>
      <c r="C140" s="86" t="s">
        <v>118</v>
      </c>
      <c r="D140" t="s">
        <v>16</v>
      </c>
      <c r="E140" s="86" t="s">
        <v>118</v>
      </c>
      <c r="F140">
        <v>679.57240783794362</v>
      </c>
      <c r="G140" s="86" t="s">
        <v>10</v>
      </c>
    </row>
    <row r="141" spans="1:7" x14ac:dyDescent="0.25">
      <c r="A141">
        <v>2003</v>
      </c>
      <c r="B141" t="s">
        <v>117</v>
      </c>
      <c r="C141" s="86" t="s">
        <v>118</v>
      </c>
      <c r="D141" t="s">
        <v>18</v>
      </c>
      <c r="E141" s="86" t="s">
        <v>118</v>
      </c>
      <c r="F141">
        <v>1849.4322280449458</v>
      </c>
      <c r="G141" s="86" t="s">
        <v>10</v>
      </c>
    </row>
    <row r="142" spans="1:7" x14ac:dyDescent="0.25">
      <c r="A142">
        <v>2003</v>
      </c>
      <c r="B142" t="s">
        <v>117</v>
      </c>
      <c r="C142" s="86" t="s">
        <v>118</v>
      </c>
      <c r="D142" t="s">
        <v>68</v>
      </c>
      <c r="E142" s="86" t="s">
        <v>118</v>
      </c>
      <c r="F142">
        <v>2105.4118330499591</v>
      </c>
      <c r="G142" s="86" t="s">
        <v>10</v>
      </c>
    </row>
    <row r="143" spans="1:7" x14ac:dyDescent="0.25">
      <c r="A143">
        <v>2003</v>
      </c>
      <c r="B143" t="s">
        <v>117</v>
      </c>
      <c r="C143" s="86" t="s">
        <v>118</v>
      </c>
      <c r="D143" t="s">
        <v>20</v>
      </c>
      <c r="E143" s="86" t="s">
        <v>118</v>
      </c>
      <c r="F143">
        <v>304.4204227705788</v>
      </c>
      <c r="G143" s="86" t="s">
        <v>10</v>
      </c>
    </row>
    <row r="144" spans="1:7" x14ac:dyDescent="0.25">
      <c r="A144">
        <v>2003</v>
      </c>
      <c r="B144" t="s">
        <v>117</v>
      </c>
      <c r="C144" s="86" t="s">
        <v>118</v>
      </c>
      <c r="D144" t="s">
        <v>22</v>
      </c>
      <c r="E144" s="86" t="s">
        <v>118</v>
      </c>
      <c r="F144">
        <v>1113.8281775154512</v>
      </c>
      <c r="G144" s="86" t="s">
        <v>10</v>
      </c>
    </row>
    <row r="145" spans="1:7" x14ac:dyDescent="0.25">
      <c r="A145">
        <v>2003</v>
      </c>
      <c r="B145" t="s">
        <v>117</v>
      </c>
      <c r="C145" s="86" t="s">
        <v>118</v>
      </c>
      <c r="D145" t="s">
        <v>24</v>
      </c>
      <c r="E145" s="86" t="s">
        <v>118</v>
      </c>
      <c r="F145">
        <v>1546.8167284625897</v>
      </c>
      <c r="G145" s="86" t="s">
        <v>10</v>
      </c>
    </row>
    <row r="146" spans="1:7" x14ac:dyDescent="0.25">
      <c r="A146">
        <v>2003</v>
      </c>
      <c r="B146" t="s">
        <v>117</v>
      </c>
      <c r="C146" s="86" t="s">
        <v>118</v>
      </c>
      <c r="D146" t="s">
        <v>69</v>
      </c>
      <c r="E146" s="86" t="s">
        <v>118</v>
      </c>
      <c r="F146">
        <v>691.50128562165116</v>
      </c>
      <c r="G146" s="86" t="s">
        <v>10</v>
      </c>
    </row>
    <row r="147" spans="1:7" x14ac:dyDescent="0.25">
      <c r="A147">
        <v>2003</v>
      </c>
      <c r="B147" t="s">
        <v>117</v>
      </c>
      <c r="C147" s="86" t="s">
        <v>118</v>
      </c>
      <c r="D147" t="s">
        <v>30</v>
      </c>
      <c r="E147" s="86" t="s">
        <v>118</v>
      </c>
      <c r="F147">
        <v>543.23899385184473</v>
      </c>
      <c r="G147" s="86" t="s">
        <v>10</v>
      </c>
    </row>
    <row r="148" spans="1:7" x14ac:dyDescent="0.25">
      <c r="A148">
        <v>2003</v>
      </c>
      <c r="B148" t="s">
        <v>117</v>
      </c>
      <c r="C148" s="86" t="s">
        <v>118</v>
      </c>
      <c r="D148" t="s">
        <v>26</v>
      </c>
      <c r="E148" s="86" t="s">
        <v>118</v>
      </c>
      <c r="F148">
        <v>591.83047788228441</v>
      </c>
      <c r="G148" s="86" t="s">
        <v>10</v>
      </c>
    </row>
    <row r="149" spans="1:7" x14ac:dyDescent="0.25">
      <c r="A149">
        <v>2003</v>
      </c>
      <c r="B149" t="s">
        <v>117</v>
      </c>
      <c r="C149" s="86" t="s">
        <v>118</v>
      </c>
      <c r="D149" t="s">
        <v>28</v>
      </c>
      <c r="E149" s="86" t="s">
        <v>118</v>
      </c>
      <c r="F149">
        <v>561.64754638630473</v>
      </c>
      <c r="G149" s="86" t="s">
        <v>10</v>
      </c>
    </row>
    <row r="150" spans="1:7" x14ac:dyDescent="0.25">
      <c r="A150">
        <v>2003</v>
      </c>
      <c r="B150" t="s">
        <v>117</v>
      </c>
      <c r="C150" s="86" t="s">
        <v>118</v>
      </c>
      <c r="D150" t="s">
        <v>70</v>
      </c>
      <c r="E150" s="86" t="s">
        <v>118</v>
      </c>
      <c r="F150">
        <v>508.18919252791051</v>
      </c>
      <c r="G150" s="86" t="s">
        <v>10</v>
      </c>
    </row>
    <row r="151" spans="1:7" x14ac:dyDescent="0.25">
      <c r="A151">
        <v>2003</v>
      </c>
      <c r="B151" t="s">
        <v>119</v>
      </c>
      <c r="C151" s="86" t="s">
        <v>118</v>
      </c>
      <c r="D151" s="86" t="s">
        <v>118</v>
      </c>
      <c r="E151" s="86" t="s">
        <v>118</v>
      </c>
      <c r="F151">
        <v>13010.60172722375</v>
      </c>
      <c r="G151" s="86" t="s">
        <v>10</v>
      </c>
    </row>
    <row r="152" spans="1:7" x14ac:dyDescent="0.25">
      <c r="A152">
        <v>2003</v>
      </c>
      <c r="B152" t="s">
        <v>120</v>
      </c>
      <c r="C152" s="86" t="s">
        <v>118</v>
      </c>
      <c r="D152" s="86" t="s">
        <v>118</v>
      </c>
      <c r="E152" s="86" t="s">
        <v>118</v>
      </c>
      <c r="F152">
        <v>592.85427606136693</v>
      </c>
      <c r="G152" s="86" t="s">
        <v>10</v>
      </c>
    </row>
    <row r="153" spans="1:7" x14ac:dyDescent="0.25">
      <c r="A153">
        <v>2003</v>
      </c>
      <c r="B153" t="s">
        <v>121</v>
      </c>
      <c r="C153" s="86" t="s">
        <v>118</v>
      </c>
      <c r="D153" s="86" t="s">
        <v>118</v>
      </c>
      <c r="E153" s="86" t="s">
        <v>118</v>
      </c>
      <c r="F153">
        <v>13603.456003285117</v>
      </c>
      <c r="G153" s="86" t="s">
        <v>10</v>
      </c>
    </row>
    <row r="154" spans="1:7" x14ac:dyDescent="0.25">
      <c r="A154">
        <v>2004</v>
      </c>
      <c r="B154" t="s">
        <v>117</v>
      </c>
      <c r="C154" s="86" t="s">
        <v>118</v>
      </c>
      <c r="D154" t="s">
        <v>6</v>
      </c>
      <c r="E154" s="86" t="s">
        <v>118</v>
      </c>
      <c r="F154">
        <v>937.25518611083601</v>
      </c>
      <c r="G154" s="86" t="s">
        <v>10</v>
      </c>
    </row>
    <row r="155" spans="1:7" x14ac:dyDescent="0.25">
      <c r="A155">
        <v>2004</v>
      </c>
      <c r="B155" t="s">
        <v>117</v>
      </c>
      <c r="C155" s="86" t="s">
        <v>118</v>
      </c>
      <c r="D155" t="s">
        <v>8</v>
      </c>
      <c r="E155" s="86" t="s">
        <v>118</v>
      </c>
      <c r="F155">
        <v>101.28659015908576</v>
      </c>
      <c r="G155" s="86" t="s">
        <v>10</v>
      </c>
    </row>
    <row r="156" spans="1:7" x14ac:dyDescent="0.25">
      <c r="A156">
        <v>2004</v>
      </c>
      <c r="B156" t="s">
        <v>117</v>
      </c>
      <c r="C156" s="86" t="s">
        <v>118</v>
      </c>
      <c r="D156" t="s">
        <v>10</v>
      </c>
      <c r="E156" s="86" t="s">
        <v>118</v>
      </c>
      <c r="F156">
        <v>1192.8324330119801</v>
      </c>
      <c r="G156" s="86" t="s">
        <v>10</v>
      </c>
    </row>
    <row r="157" spans="1:7" x14ac:dyDescent="0.25">
      <c r="A157">
        <v>2004</v>
      </c>
      <c r="B157" t="s">
        <v>117</v>
      </c>
      <c r="C157" s="86" t="s">
        <v>118</v>
      </c>
      <c r="D157" t="s">
        <v>12</v>
      </c>
      <c r="E157" s="86" t="s">
        <v>118</v>
      </c>
      <c r="F157">
        <v>401.6749811333583</v>
      </c>
      <c r="G157" s="86" t="s">
        <v>10</v>
      </c>
    </row>
    <row r="158" spans="1:7" x14ac:dyDescent="0.25">
      <c r="A158">
        <v>2004</v>
      </c>
      <c r="B158" t="s">
        <v>117</v>
      </c>
      <c r="C158" s="86" t="s">
        <v>118</v>
      </c>
      <c r="D158" t="s">
        <v>14</v>
      </c>
      <c r="E158" s="86" t="s">
        <v>118</v>
      </c>
      <c r="F158">
        <v>70.45177425200977</v>
      </c>
      <c r="G158" s="86" t="s">
        <v>10</v>
      </c>
    </row>
    <row r="159" spans="1:7" x14ac:dyDescent="0.25">
      <c r="A159">
        <v>2004</v>
      </c>
      <c r="B159" t="s">
        <v>117</v>
      </c>
      <c r="C159" s="86" t="s">
        <v>118</v>
      </c>
      <c r="D159" t="s">
        <v>16</v>
      </c>
      <c r="E159" s="86" t="s">
        <v>118</v>
      </c>
      <c r="F159">
        <v>818.05144766627393</v>
      </c>
      <c r="G159" s="86" t="s">
        <v>10</v>
      </c>
    </row>
    <row r="160" spans="1:7" x14ac:dyDescent="0.25">
      <c r="A160">
        <v>2004</v>
      </c>
      <c r="B160" t="s">
        <v>117</v>
      </c>
      <c r="C160" s="86" t="s">
        <v>118</v>
      </c>
      <c r="D160" t="s">
        <v>18</v>
      </c>
      <c r="E160" s="86" t="s">
        <v>118</v>
      </c>
      <c r="F160">
        <v>2225.8006286932036</v>
      </c>
      <c r="G160" s="86" t="s">
        <v>10</v>
      </c>
    </row>
    <row r="161" spans="1:7" x14ac:dyDescent="0.25">
      <c r="A161">
        <v>2004</v>
      </c>
      <c r="B161" t="s">
        <v>117</v>
      </c>
      <c r="C161" s="86" t="s">
        <v>118</v>
      </c>
      <c r="D161" t="s">
        <v>68</v>
      </c>
      <c r="E161" s="86" t="s">
        <v>118</v>
      </c>
      <c r="F161">
        <v>2467.0143232529936</v>
      </c>
      <c r="G161" s="86" t="s">
        <v>10</v>
      </c>
    </row>
    <row r="162" spans="1:7" x14ac:dyDescent="0.25">
      <c r="A162">
        <v>2004</v>
      </c>
      <c r="B162" t="s">
        <v>117</v>
      </c>
      <c r="C162" s="86" t="s">
        <v>118</v>
      </c>
      <c r="D162" t="s">
        <v>20</v>
      </c>
      <c r="E162" s="86" t="s">
        <v>118</v>
      </c>
      <c r="F162">
        <v>356.09771994807051</v>
      </c>
      <c r="G162" s="86" t="s">
        <v>10</v>
      </c>
    </row>
    <row r="163" spans="1:7" x14ac:dyDescent="0.25">
      <c r="A163">
        <v>2004</v>
      </c>
      <c r="B163" t="s">
        <v>117</v>
      </c>
      <c r="C163" s="86" t="s">
        <v>118</v>
      </c>
      <c r="D163" t="s">
        <v>22</v>
      </c>
      <c r="E163" s="86" t="s">
        <v>118</v>
      </c>
      <c r="F163">
        <v>1144.7939078124064</v>
      </c>
      <c r="G163" s="86" t="s">
        <v>10</v>
      </c>
    </row>
    <row r="164" spans="1:7" x14ac:dyDescent="0.25">
      <c r="A164">
        <v>2004</v>
      </c>
      <c r="B164" t="s">
        <v>117</v>
      </c>
      <c r="C164" s="86" t="s">
        <v>118</v>
      </c>
      <c r="D164" t="s">
        <v>24</v>
      </c>
      <c r="E164" s="86" t="s">
        <v>118</v>
      </c>
      <c r="F164">
        <v>1599.1014219285237</v>
      </c>
      <c r="G164" s="86" t="s">
        <v>10</v>
      </c>
    </row>
    <row r="165" spans="1:7" x14ac:dyDescent="0.25">
      <c r="A165">
        <v>2004</v>
      </c>
      <c r="B165" t="s">
        <v>117</v>
      </c>
      <c r="C165" s="86" t="s">
        <v>118</v>
      </c>
      <c r="D165" t="s">
        <v>69</v>
      </c>
      <c r="E165" s="86" t="s">
        <v>118</v>
      </c>
      <c r="F165">
        <v>769.7663253633591</v>
      </c>
      <c r="G165" s="86" t="s">
        <v>10</v>
      </c>
    </row>
    <row r="166" spans="1:7" x14ac:dyDescent="0.25">
      <c r="A166">
        <v>2004</v>
      </c>
      <c r="B166" t="s">
        <v>117</v>
      </c>
      <c r="C166" s="86" t="s">
        <v>118</v>
      </c>
      <c r="D166" t="s">
        <v>30</v>
      </c>
      <c r="E166" s="86" t="s">
        <v>118</v>
      </c>
      <c r="F166">
        <v>646.1326148156802</v>
      </c>
      <c r="G166" s="86" t="s">
        <v>10</v>
      </c>
    </row>
    <row r="167" spans="1:7" x14ac:dyDescent="0.25">
      <c r="A167">
        <v>2004</v>
      </c>
      <c r="B167" t="s">
        <v>117</v>
      </c>
      <c r="C167" s="86" t="s">
        <v>118</v>
      </c>
      <c r="D167" t="s">
        <v>26</v>
      </c>
      <c r="E167" s="86" t="s">
        <v>118</v>
      </c>
      <c r="F167">
        <v>617.07196763688512</v>
      </c>
      <c r="G167" s="86" t="s">
        <v>10</v>
      </c>
    </row>
    <row r="168" spans="1:7" x14ac:dyDescent="0.25">
      <c r="A168">
        <v>2004</v>
      </c>
      <c r="B168" t="s">
        <v>117</v>
      </c>
      <c r="C168" s="86" t="s">
        <v>118</v>
      </c>
      <c r="D168" t="s">
        <v>28</v>
      </c>
      <c r="E168" s="86" t="s">
        <v>118</v>
      </c>
      <c r="F168">
        <v>594.69177823459336</v>
      </c>
      <c r="G168" s="86" t="s">
        <v>10</v>
      </c>
    </row>
    <row r="169" spans="1:7" x14ac:dyDescent="0.25">
      <c r="A169">
        <v>2004</v>
      </c>
      <c r="B169" t="s">
        <v>117</v>
      </c>
      <c r="C169" s="86" t="s">
        <v>118</v>
      </c>
      <c r="D169" t="s">
        <v>70</v>
      </c>
      <c r="E169" s="86" t="s">
        <v>118</v>
      </c>
      <c r="F169">
        <v>533.05321247193706</v>
      </c>
      <c r="G169" s="86" t="s">
        <v>10</v>
      </c>
    </row>
    <row r="170" spans="1:7" x14ac:dyDescent="0.25">
      <c r="A170">
        <v>2004</v>
      </c>
      <c r="B170" t="s">
        <v>119</v>
      </c>
      <c r="C170" s="86" t="s">
        <v>118</v>
      </c>
      <c r="D170" s="86" t="s">
        <v>118</v>
      </c>
      <c r="E170" s="86" t="s">
        <v>118</v>
      </c>
      <c r="F170">
        <v>14475.076312491195</v>
      </c>
      <c r="G170" s="86" t="s">
        <v>10</v>
      </c>
    </row>
    <row r="171" spans="1:7" x14ac:dyDescent="0.25">
      <c r="A171">
        <v>2004</v>
      </c>
      <c r="B171" t="s">
        <v>120</v>
      </c>
      <c r="C171" s="86" t="s">
        <v>118</v>
      </c>
      <c r="D171" s="86" t="s">
        <v>118</v>
      </c>
      <c r="E171" s="86" t="s">
        <v>118</v>
      </c>
      <c r="F171">
        <v>625.1270492927772</v>
      </c>
      <c r="G171" s="86" t="s">
        <v>10</v>
      </c>
    </row>
    <row r="172" spans="1:7" x14ac:dyDescent="0.25">
      <c r="A172">
        <v>2004</v>
      </c>
      <c r="B172" t="s">
        <v>121</v>
      </c>
      <c r="C172" s="86" t="s">
        <v>118</v>
      </c>
      <c r="D172" s="86" t="s">
        <v>118</v>
      </c>
      <c r="E172" s="86" t="s">
        <v>118</v>
      </c>
      <c r="F172">
        <v>15100.203361783973</v>
      </c>
      <c r="G172" s="86" t="s">
        <v>10</v>
      </c>
    </row>
    <row r="173" spans="1:7" x14ac:dyDescent="0.25">
      <c r="A173">
        <v>2005</v>
      </c>
      <c r="B173" t="s">
        <v>117</v>
      </c>
      <c r="C173" s="86" t="s">
        <v>118</v>
      </c>
      <c r="D173" t="s">
        <v>6</v>
      </c>
      <c r="E173" s="86" t="s">
        <v>118</v>
      </c>
      <c r="F173">
        <v>951.45109138152463</v>
      </c>
      <c r="G173" s="86" t="s">
        <v>10</v>
      </c>
    </row>
    <row r="174" spans="1:7" x14ac:dyDescent="0.25">
      <c r="A174">
        <v>2005</v>
      </c>
      <c r="B174" t="s">
        <v>117</v>
      </c>
      <c r="C174" s="86" t="s">
        <v>118</v>
      </c>
      <c r="D174" t="s">
        <v>8</v>
      </c>
      <c r="E174" s="86" t="s">
        <v>118</v>
      </c>
      <c r="F174">
        <v>102.79905680209959</v>
      </c>
      <c r="G174" s="86" t="s">
        <v>10</v>
      </c>
    </row>
    <row r="175" spans="1:7" x14ac:dyDescent="0.25">
      <c r="A175">
        <v>2005</v>
      </c>
      <c r="B175" t="s">
        <v>117</v>
      </c>
      <c r="C175" s="86" t="s">
        <v>118</v>
      </c>
      <c r="D175" t="s">
        <v>10</v>
      </c>
      <c r="E175" s="86" t="s">
        <v>118</v>
      </c>
      <c r="F175">
        <v>1276.7629436822012</v>
      </c>
      <c r="G175" s="86" t="s">
        <v>10</v>
      </c>
    </row>
    <row r="176" spans="1:7" x14ac:dyDescent="0.25">
      <c r="A176">
        <v>2005</v>
      </c>
      <c r="B176" t="s">
        <v>117</v>
      </c>
      <c r="C176" s="86" t="s">
        <v>118</v>
      </c>
      <c r="D176" t="s">
        <v>12</v>
      </c>
      <c r="E176" s="86" t="s">
        <v>118</v>
      </c>
      <c r="F176">
        <v>501.03610315700951</v>
      </c>
      <c r="G176" s="86" t="s">
        <v>10</v>
      </c>
    </row>
    <row r="177" spans="1:7" x14ac:dyDescent="0.25">
      <c r="A177">
        <v>2005</v>
      </c>
      <c r="B177" t="s">
        <v>117</v>
      </c>
      <c r="C177" s="86" t="s">
        <v>118</v>
      </c>
      <c r="D177" t="s">
        <v>14</v>
      </c>
      <c r="E177" s="86" t="s">
        <v>118</v>
      </c>
      <c r="F177">
        <v>69.965477193252198</v>
      </c>
      <c r="G177" s="86" t="s">
        <v>10</v>
      </c>
    </row>
    <row r="178" spans="1:7" x14ac:dyDescent="0.25">
      <c r="A178">
        <v>2005</v>
      </c>
      <c r="B178" t="s">
        <v>117</v>
      </c>
      <c r="C178" s="86" t="s">
        <v>118</v>
      </c>
      <c r="D178" t="s">
        <v>16</v>
      </c>
      <c r="E178" s="86" t="s">
        <v>118</v>
      </c>
      <c r="F178">
        <v>865.84010498281975</v>
      </c>
      <c r="G178" s="86" t="s">
        <v>10</v>
      </c>
    </row>
    <row r="179" spans="1:7" x14ac:dyDescent="0.25">
      <c r="A179">
        <v>2005</v>
      </c>
      <c r="B179" t="s">
        <v>117</v>
      </c>
      <c r="C179" s="86" t="s">
        <v>118</v>
      </c>
      <c r="D179" t="s">
        <v>18</v>
      </c>
      <c r="E179" s="86" t="s">
        <v>118</v>
      </c>
      <c r="F179">
        <v>2648.5024399798108</v>
      </c>
      <c r="G179" s="86" t="s">
        <v>10</v>
      </c>
    </row>
    <row r="180" spans="1:7" x14ac:dyDescent="0.25">
      <c r="A180">
        <v>2005</v>
      </c>
      <c r="B180" t="s">
        <v>117</v>
      </c>
      <c r="C180" s="86" t="s">
        <v>118</v>
      </c>
      <c r="D180" t="s">
        <v>68</v>
      </c>
      <c r="E180" s="86" t="s">
        <v>118</v>
      </c>
      <c r="F180">
        <v>2754.3371274438509</v>
      </c>
      <c r="G180" s="86" t="s">
        <v>10</v>
      </c>
    </row>
    <row r="181" spans="1:7" x14ac:dyDescent="0.25">
      <c r="A181">
        <v>2005</v>
      </c>
      <c r="B181" t="s">
        <v>117</v>
      </c>
      <c r="C181" s="86" t="s">
        <v>118</v>
      </c>
      <c r="D181" t="s">
        <v>20</v>
      </c>
      <c r="E181" s="86" t="s">
        <v>118</v>
      </c>
      <c r="F181">
        <v>407.98935724491025</v>
      </c>
      <c r="G181" s="86" t="s">
        <v>10</v>
      </c>
    </row>
    <row r="182" spans="1:7" x14ac:dyDescent="0.25">
      <c r="A182">
        <v>2005</v>
      </c>
      <c r="B182" t="s">
        <v>117</v>
      </c>
      <c r="C182" s="86" t="s">
        <v>118</v>
      </c>
      <c r="D182" t="s">
        <v>22</v>
      </c>
      <c r="E182" s="86" t="s">
        <v>118</v>
      </c>
      <c r="F182">
        <v>1282.0991326082747</v>
      </c>
      <c r="G182" s="86" t="s">
        <v>10</v>
      </c>
    </row>
    <row r="183" spans="1:7" x14ac:dyDescent="0.25">
      <c r="A183">
        <v>2005</v>
      </c>
      <c r="B183" t="s">
        <v>117</v>
      </c>
      <c r="C183" s="86" t="s">
        <v>118</v>
      </c>
      <c r="D183" t="s">
        <v>24</v>
      </c>
      <c r="E183" s="86" t="s">
        <v>118</v>
      </c>
      <c r="F183">
        <v>1695.0026371727236</v>
      </c>
      <c r="G183" s="86" t="s">
        <v>10</v>
      </c>
    </row>
    <row r="184" spans="1:7" x14ac:dyDescent="0.25">
      <c r="A184">
        <v>2005</v>
      </c>
      <c r="B184" t="s">
        <v>117</v>
      </c>
      <c r="C184" s="86" t="s">
        <v>118</v>
      </c>
      <c r="D184" t="s">
        <v>69</v>
      </c>
      <c r="E184" s="86" t="s">
        <v>118</v>
      </c>
      <c r="F184">
        <v>877.64988236605734</v>
      </c>
      <c r="G184" s="86" t="s">
        <v>10</v>
      </c>
    </row>
    <row r="185" spans="1:7" x14ac:dyDescent="0.25">
      <c r="A185">
        <v>2005</v>
      </c>
      <c r="B185" t="s">
        <v>117</v>
      </c>
      <c r="C185" s="86" t="s">
        <v>118</v>
      </c>
      <c r="D185" t="s">
        <v>30</v>
      </c>
      <c r="E185" s="86" t="s">
        <v>118</v>
      </c>
      <c r="F185">
        <v>638.71467175757221</v>
      </c>
      <c r="G185" s="86" t="s">
        <v>10</v>
      </c>
    </row>
    <row r="186" spans="1:7" x14ac:dyDescent="0.25">
      <c r="A186">
        <v>2005</v>
      </c>
      <c r="B186" t="s">
        <v>117</v>
      </c>
      <c r="C186" s="86" t="s">
        <v>118</v>
      </c>
      <c r="D186" t="s">
        <v>26</v>
      </c>
      <c r="E186" s="86" t="s">
        <v>118</v>
      </c>
      <c r="F186">
        <v>636.90653249659533</v>
      </c>
      <c r="G186" s="86" t="s">
        <v>10</v>
      </c>
    </row>
    <row r="187" spans="1:7" x14ac:dyDescent="0.25">
      <c r="A187">
        <v>2005</v>
      </c>
      <c r="B187" t="s">
        <v>117</v>
      </c>
      <c r="C187" s="86" t="s">
        <v>118</v>
      </c>
      <c r="D187" t="s">
        <v>28</v>
      </c>
      <c r="E187" s="86" t="s">
        <v>118</v>
      </c>
      <c r="F187">
        <v>639.44018782658645</v>
      </c>
      <c r="G187" s="86" t="s">
        <v>10</v>
      </c>
    </row>
    <row r="188" spans="1:7" x14ac:dyDescent="0.25">
      <c r="A188">
        <v>2005</v>
      </c>
      <c r="B188" t="s">
        <v>117</v>
      </c>
      <c r="C188" s="86" t="s">
        <v>118</v>
      </c>
      <c r="D188" t="s">
        <v>70</v>
      </c>
      <c r="E188" s="86" t="s">
        <v>118</v>
      </c>
      <c r="F188">
        <v>557.39417781582006</v>
      </c>
      <c r="G188" s="86" t="s">
        <v>10</v>
      </c>
    </row>
    <row r="189" spans="1:7" x14ac:dyDescent="0.25">
      <c r="A189">
        <v>2005</v>
      </c>
      <c r="B189" t="s">
        <v>119</v>
      </c>
      <c r="C189" s="86" t="s">
        <v>118</v>
      </c>
      <c r="D189" s="86" t="s">
        <v>118</v>
      </c>
      <c r="E189" s="86" t="s">
        <v>118</v>
      </c>
      <c r="F189">
        <v>15905.890923911111</v>
      </c>
      <c r="G189" s="86" t="s">
        <v>10</v>
      </c>
    </row>
    <row r="190" spans="1:7" x14ac:dyDescent="0.25">
      <c r="A190">
        <v>2005</v>
      </c>
      <c r="B190" t="s">
        <v>120</v>
      </c>
      <c r="C190" s="86" t="s">
        <v>118</v>
      </c>
      <c r="D190" s="86" t="s">
        <v>118</v>
      </c>
      <c r="E190" s="86" t="s">
        <v>118</v>
      </c>
      <c r="F190">
        <v>718.01581540102779</v>
      </c>
      <c r="G190" s="86" t="s">
        <v>10</v>
      </c>
    </row>
    <row r="191" spans="1:7" x14ac:dyDescent="0.25">
      <c r="A191">
        <v>2005</v>
      </c>
      <c r="B191" t="s">
        <v>121</v>
      </c>
      <c r="C191" s="86" t="s">
        <v>118</v>
      </c>
      <c r="D191" s="86" t="s">
        <v>118</v>
      </c>
      <c r="E191" s="86" t="s">
        <v>118</v>
      </c>
      <c r="F191">
        <v>16623.906739312137</v>
      </c>
      <c r="G191" s="86" t="s">
        <v>10</v>
      </c>
    </row>
    <row r="192" spans="1:7" x14ac:dyDescent="0.25">
      <c r="A192">
        <v>2006</v>
      </c>
      <c r="B192" t="s">
        <v>117</v>
      </c>
      <c r="C192" s="86" t="s">
        <v>118</v>
      </c>
      <c r="D192" t="s">
        <v>6</v>
      </c>
      <c r="E192" s="86" t="s">
        <v>118</v>
      </c>
      <c r="F192">
        <v>987.43669559998318</v>
      </c>
      <c r="G192" s="86" t="s">
        <v>10</v>
      </c>
    </row>
    <row r="193" spans="1:7" x14ac:dyDescent="0.25">
      <c r="A193">
        <v>2006</v>
      </c>
      <c r="B193" t="s">
        <v>117</v>
      </c>
      <c r="C193" s="86" t="s">
        <v>118</v>
      </c>
      <c r="D193" t="s">
        <v>8</v>
      </c>
      <c r="E193" s="86" t="s">
        <v>118</v>
      </c>
      <c r="F193">
        <v>123.22577621084999</v>
      </c>
      <c r="G193" s="86" t="s">
        <v>10</v>
      </c>
    </row>
    <row r="194" spans="1:7" x14ac:dyDescent="0.25">
      <c r="A194">
        <v>2006</v>
      </c>
      <c r="B194" t="s">
        <v>117</v>
      </c>
      <c r="C194" s="86" t="s">
        <v>118</v>
      </c>
      <c r="D194" t="s">
        <v>10</v>
      </c>
      <c r="E194" s="86" t="s">
        <v>118</v>
      </c>
      <c r="F194">
        <v>1382.2597516424069</v>
      </c>
      <c r="G194" s="86" t="s">
        <v>10</v>
      </c>
    </row>
    <row r="195" spans="1:7" x14ac:dyDescent="0.25">
      <c r="A195">
        <v>2006</v>
      </c>
      <c r="B195" t="s">
        <v>117</v>
      </c>
      <c r="C195" s="86" t="s">
        <v>118</v>
      </c>
      <c r="D195" t="s">
        <v>12</v>
      </c>
      <c r="E195" s="86" t="s">
        <v>118</v>
      </c>
      <c r="F195">
        <v>488.62311323780472</v>
      </c>
      <c r="G195" s="86" t="s">
        <v>10</v>
      </c>
    </row>
    <row r="196" spans="1:7" x14ac:dyDescent="0.25">
      <c r="A196">
        <v>2006</v>
      </c>
      <c r="B196" t="s">
        <v>117</v>
      </c>
      <c r="C196" s="86" t="s">
        <v>118</v>
      </c>
      <c r="D196" t="s">
        <v>14</v>
      </c>
      <c r="E196" s="86" t="s">
        <v>118</v>
      </c>
      <c r="F196">
        <v>78.757635767971365</v>
      </c>
      <c r="G196" s="86" t="s">
        <v>10</v>
      </c>
    </row>
    <row r="197" spans="1:7" x14ac:dyDescent="0.25">
      <c r="A197">
        <v>2006</v>
      </c>
      <c r="B197" t="s">
        <v>117</v>
      </c>
      <c r="C197" s="86" t="s">
        <v>118</v>
      </c>
      <c r="D197" t="s">
        <v>16</v>
      </c>
      <c r="E197" s="86" t="s">
        <v>118</v>
      </c>
      <c r="F197">
        <v>1110.3001442677548</v>
      </c>
      <c r="G197" s="86" t="s">
        <v>10</v>
      </c>
    </row>
    <row r="198" spans="1:7" x14ac:dyDescent="0.25">
      <c r="A198">
        <v>2006</v>
      </c>
      <c r="B198" t="s">
        <v>117</v>
      </c>
      <c r="C198" s="86" t="s">
        <v>118</v>
      </c>
      <c r="D198" t="s">
        <v>18</v>
      </c>
      <c r="E198" s="86" t="s">
        <v>118</v>
      </c>
      <c r="F198">
        <v>3102.0860611290095</v>
      </c>
      <c r="G198" s="86" t="s">
        <v>10</v>
      </c>
    </row>
    <row r="199" spans="1:7" x14ac:dyDescent="0.25">
      <c r="A199">
        <v>2006</v>
      </c>
      <c r="B199" t="s">
        <v>117</v>
      </c>
      <c r="C199" s="86" t="s">
        <v>118</v>
      </c>
      <c r="D199" t="s">
        <v>68</v>
      </c>
      <c r="E199" s="86" t="s">
        <v>118</v>
      </c>
      <c r="F199">
        <v>3371.6607362435325</v>
      </c>
      <c r="G199" s="86" t="s">
        <v>10</v>
      </c>
    </row>
    <row r="200" spans="1:7" x14ac:dyDescent="0.25">
      <c r="A200">
        <v>2006</v>
      </c>
      <c r="B200" t="s">
        <v>117</v>
      </c>
      <c r="C200" s="86" t="s">
        <v>118</v>
      </c>
      <c r="D200" t="s">
        <v>20</v>
      </c>
      <c r="E200" s="86" t="s">
        <v>118</v>
      </c>
      <c r="F200">
        <v>481.38564192131344</v>
      </c>
      <c r="G200" s="86" t="s">
        <v>10</v>
      </c>
    </row>
    <row r="201" spans="1:7" x14ac:dyDescent="0.25">
      <c r="A201">
        <v>2006</v>
      </c>
      <c r="B201" t="s">
        <v>117</v>
      </c>
      <c r="C201" s="86" t="s">
        <v>118</v>
      </c>
      <c r="D201" t="s">
        <v>22</v>
      </c>
      <c r="E201" s="86" t="s">
        <v>118</v>
      </c>
      <c r="F201">
        <v>1351.3055379421303</v>
      </c>
      <c r="G201" s="86" t="s">
        <v>10</v>
      </c>
    </row>
    <row r="202" spans="1:7" x14ac:dyDescent="0.25">
      <c r="A202">
        <v>2006</v>
      </c>
      <c r="B202" t="s">
        <v>117</v>
      </c>
      <c r="C202" s="86" t="s">
        <v>118</v>
      </c>
      <c r="D202" t="s">
        <v>24</v>
      </c>
      <c r="E202" s="86" t="s">
        <v>118</v>
      </c>
      <c r="F202">
        <v>1858.4831264245231</v>
      </c>
      <c r="G202" s="86" t="s">
        <v>10</v>
      </c>
    </row>
    <row r="203" spans="1:7" x14ac:dyDescent="0.25">
      <c r="A203">
        <v>2006</v>
      </c>
      <c r="B203" t="s">
        <v>117</v>
      </c>
      <c r="C203" s="86" t="s">
        <v>118</v>
      </c>
      <c r="D203" t="s">
        <v>69</v>
      </c>
      <c r="E203" s="86" t="s">
        <v>118</v>
      </c>
      <c r="F203">
        <v>1008.3145733372181</v>
      </c>
      <c r="G203" s="86" t="s">
        <v>10</v>
      </c>
    </row>
    <row r="204" spans="1:7" x14ac:dyDescent="0.25">
      <c r="A204">
        <v>2006</v>
      </c>
      <c r="B204" t="s">
        <v>117</v>
      </c>
      <c r="C204" s="86" t="s">
        <v>118</v>
      </c>
      <c r="D204" t="s">
        <v>30</v>
      </c>
      <c r="E204" s="86" t="s">
        <v>118</v>
      </c>
      <c r="F204">
        <v>699.4912535608961</v>
      </c>
      <c r="G204" s="86" t="s">
        <v>10</v>
      </c>
    </row>
    <row r="205" spans="1:7" x14ac:dyDescent="0.25">
      <c r="A205">
        <v>2006</v>
      </c>
      <c r="B205" t="s">
        <v>117</v>
      </c>
      <c r="C205" s="86" t="s">
        <v>118</v>
      </c>
      <c r="D205" t="s">
        <v>26</v>
      </c>
      <c r="E205" s="86" t="s">
        <v>118</v>
      </c>
      <c r="F205">
        <v>674.62594015366381</v>
      </c>
      <c r="G205" s="86" t="s">
        <v>10</v>
      </c>
    </row>
    <row r="206" spans="1:7" x14ac:dyDescent="0.25">
      <c r="A206">
        <v>2006</v>
      </c>
      <c r="B206" t="s">
        <v>117</v>
      </c>
      <c r="C206" s="86" t="s">
        <v>118</v>
      </c>
      <c r="D206" t="s">
        <v>28</v>
      </c>
      <c r="E206" s="86" t="s">
        <v>118</v>
      </c>
      <c r="F206">
        <v>662.33778729636856</v>
      </c>
      <c r="G206" s="86" t="s">
        <v>10</v>
      </c>
    </row>
    <row r="207" spans="1:7" x14ac:dyDescent="0.25">
      <c r="A207">
        <v>2006</v>
      </c>
      <c r="B207" t="s">
        <v>117</v>
      </c>
      <c r="C207" s="86" t="s">
        <v>118</v>
      </c>
      <c r="D207" t="s">
        <v>70</v>
      </c>
      <c r="E207" s="86" t="s">
        <v>118</v>
      </c>
      <c r="F207">
        <v>590.99123902972769</v>
      </c>
      <c r="G207" s="86" t="s">
        <v>10</v>
      </c>
    </row>
    <row r="208" spans="1:7" x14ac:dyDescent="0.25">
      <c r="A208">
        <v>2006</v>
      </c>
      <c r="B208" t="s">
        <v>119</v>
      </c>
      <c r="C208" s="86" t="s">
        <v>118</v>
      </c>
      <c r="D208" s="86" t="s">
        <v>118</v>
      </c>
      <c r="E208" s="86" t="s">
        <v>118</v>
      </c>
      <c r="F208">
        <v>17971.285013765151</v>
      </c>
      <c r="G208" s="86" t="s">
        <v>10</v>
      </c>
    </row>
    <row r="209" spans="1:7" x14ac:dyDescent="0.25">
      <c r="A209">
        <v>2006</v>
      </c>
      <c r="B209" t="s">
        <v>120</v>
      </c>
      <c r="C209" s="86" t="s">
        <v>118</v>
      </c>
      <c r="D209" s="86" t="s">
        <v>118</v>
      </c>
      <c r="E209" s="86" t="s">
        <v>118</v>
      </c>
      <c r="F209">
        <v>688.43649924710223</v>
      </c>
      <c r="G209" s="86" t="s">
        <v>10</v>
      </c>
    </row>
    <row r="210" spans="1:7" x14ac:dyDescent="0.25">
      <c r="A210">
        <v>2006</v>
      </c>
      <c r="B210" t="s">
        <v>121</v>
      </c>
      <c r="C210" s="86" t="s">
        <v>118</v>
      </c>
      <c r="D210" s="86" t="s">
        <v>118</v>
      </c>
      <c r="E210" s="86" t="s">
        <v>118</v>
      </c>
      <c r="F210">
        <v>18659.721513012253</v>
      </c>
      <c r="G210" s="86" t="s">
        <v>10</v>
      </c>
    </row>
    <row r="211" spans="1:7" x14ac:dyDescent="0.25">
      <c r="A211">
        <v>2007</v>
      </c>
      <c r="B211" t="s">
        <v>117</v>
      </c>
      <c r="C211" s="86" t="s">
        <v>118</v>
      </c>
      <c r="D211" t="s">
        <v>6</v>
      </c>
      <c r="E211" s="86" t="s">
        <v>118</v>
      </c>
      <c r="F211">
        <v>1032.1533067475043</v>
      </c>
      <c r="G211" s="86" t="s">
        <v>10</v>
      </c>
    </row>
    <row r="212" spans="1:7" x14ac:dyDescent="0.25">
      <c r="A212">
        <v>2007</v>
      </c>
      <c r="B212" t="s">
        <v>117</v>
      </c>
      <c r="C212" s="86" t="s">
        <v>118</v>
      </c>
      <c r="D212" t="s">
        <v>8</v>
      </c>
      <c r="E212" s="86" t="s">
        <v>118</v>
      </c>
      <c r="F212">
        <v>147.02976028857873</v>
      </c>
      <c r="G212" s="86" t="s">
        <v>10</v>
      </c>
    </row>
    <row r="213" spans="1:7" x14ac:dyDescent="0.25">
      <c r="A213">
        <v>2007</v>
      </c>
      <c r="B213" t="s">
        <v>117</v>
      </c>
      <c r="C213" s="86" t="s">
        <v>118</v>
      </c>
      <c r="D213" t="s">
        <v>10</v>
      </c>
      <c r="E213" s="86" t="s">
        <v>118</v>
      </c>
      <c r="F213">
        <v>1524.1255761784739</v>
      </c>
      <c r="G213" s="86" t="s">
        <v>10</v>
      </c>
    </row>
    <row r="214" spans="1:7" x14ac:dyDescent="0.25">
      <c r="A214">
        <v>2007</v>
      </c>
      <c r="B214" t="s">
        <v>117</v>
      </c>
      <c r="C214" s="86" t="s">
        <v>118</v>
      </c>
      <c r="D214" t="s">
        <v>12</v>
      </c>
      <c r="E214" s="86" t="s">
        <v>118</v>
      </c>
      <c r="F214">
        <v>520.64890277135567</v>
      </c>
      <c r="G214" s="86" t="s">
        <v>10</v>
      </c>
    </row>
    <row r="215" spans="1:7" x14ac:dyDescent="0.25">
      <c r="A215">
        <v>2007</v>
      </c>
      <c r="B215" t="s">
        <v>117</v>
      </c>
      <c r="C215" s="86" t="s">
        <v>118</v>
      </c>
      <c r="D215" t="s">
        <v>14</v>
      </c>
      <c r="E215" s="86" t="s">
        <v>118</v>
      </c>
      <c r="F215">
        <v>87.322840888279842</v>
      </c>
      <c r="G215" s="86" t="s">
        <v>10</v>
      </c>
    </row>
    <row r="216" spans="1:7" x14ac:dyDescent="0.25">
      <c r="A216">
        <v>2007</v>
      </c>
      <c r="B216" t="s">
        <v>117</v>
      </c>
      <c r="C216" s="86" t="s">
        <v>118</v>
      </c>
      <c r="D216" t="s">
        <v>16</v>
      </c>
      <c r="E216" s="86" t="s">
        <v>118</v>
      </c>
      <c r="F216">
        <v>1498.6501109502603</v>
      </c>
      <c r="G216" s="86" t="s">
        <v>10</v>
      </c>
    </row>
    <row r="217" spans="1:7" x14ac:dyDescent="0.25">
      <c r="A217">
        <v>2007</v>
      </c>
      <c r="B217" t="s">
        <v>117</v>
      </c>
      <c r="C217" s="86" t="s">
        <v>118</v>
      </c>
      <c r="D217" t="s">
        <v>18</v>
      </c>
      <c r="E217" s="86" t="s">
        <v>118</v>
      </c>
      <c r="F217">
        <v>3726.0216580957895</v>
      </c>
      <c r="G217" s="86" t="s">
        <v>10</v>
      </c>
    </row>
    <row r="218" spans="1:7" x14ac:dyDescent="0.25">
      <c r="A218">
        <v>2007</v>
      </c>
      <c r="B218" t="s">
        <v>117</v>
      </c>
      <c r="C218" s="86" t="s">
        <v>118</v>
      </c>
      <c r="D218" t="s">
        <v>68</v>
      </c>
      <c r="E218" s="86" t="s">
        <v>118</v>
      </c>
      <c r="F218">
        <v>3897.8164395077038</v>
      </c>
      <c r="G218" s="86" t="s">
        <v>10</v>
      </c>
    </row>
    <row r="219" spans="1:7" x14ac:dyDescent="0.25">
      <c r="A219">
        <v>2007</v>
      </c>
      <c r="B219" t="s">
        <v>117</v>
      </c>
      <c r="C219" s="86" t="s">
        <v>118</v>
      </c>
      <c r="D219" t="s">
        <v>20</v>
      </c>
      <c r="E219" s="86" t="s">
        <v>118</v>
      </c>
      <c r="F219">
        <v>610.47411833971012</v>
      </c>
      <c r="G219" s="86" t="s">
        <v>10</v>
      </c>
    </row>
    <row r="220" spans="1:7" x14ac:dyDescent="0.25">
      <c r="A220">
        <v>2007</v>
      </c>
      <c r="B220" t="s">
        <v>117</v>
      </c>
      <c r="C220" s="86" t="s">
        <v>118</v>
      </c>
      <c r="D220" t="s">
        <v>22</v>
      </c>
      <c r="E220" s="86" t="s">
        <v>118</v>
      </c>
      <c r="F220">
        <v>1570.8685401117175</v>
      </c>
      <c r="G220" s="86" t="s">
        <v>10</v>
      </c>
    </row>
    <row r="221" spans="1:7" x14ac:dyDescent="0.25">
      <c r="A221">
        <v>2007</v>
      </c>
      <c r="B221" t="s">
        <v>117</v>
      </c>
      <c r="C221" s="86" t="s">
        <v>118</v>
      </c>
      <c r="D221" t="s">
        <v>24</v>
      </c>
      <c r="E221" s="86" t="s">
        <v>118</v>
      </c>
      <c r="F221">
        <v>2091.154960833348</v>
      </c>
      <c r="G221" s="86" t="s">
        <v>10</v>
      </c>
    </row>
    <row r="222" spans="1:7" x14ac:dyDescent="0.25">
      <c r="A222">
        <v>2007</v>
      </c>
      <c r="B222" t="s">
        <v>117</v>
      </c>
      <c r="C222" s="86" t="s">
        <v>118</v>
      </c>
      <c r="D222" t="s">
        <v>69</v>
      </c>
      <c r="E222" s="86" t="s">
        <v>118</v>
      </c>
      <c r="F222">
        <v>1182.2653034565819</v>
      </c>
      <c r="G222" s="86" t="s">
        <v>10</v>
      </c>
    </row>
    <row r="223" spans="1:7" x14ac:dyDescent="0.25">
      <c r="A223">
        <v>2007</v>
      </c>
      <c r="B223" t="s">
        <v>117</v>
      </c>
      <c r="C223" s="86" t="s">
        <v>118</v>
      </c>
      <c r="D223" t="s">
        <v>30</v>
      </c>
      <c r="E223" s="86" t="s">
        <v>118</v>
      </c>
      <c r="F223">
        <v>827.69012605205728</v>
      </c>
      <c r="G223" s="86" t="s">
        <v>10</v>
      </c>
    </row>
    <row r="224" spans="1:7" x14ac:dyDescent="0.25">
      <c r="A224">
        <v>2007</v>
      </c>
      <c r="B224" t="s">
        <v>117</v>
      </c>
      <c r="C224" s="86" t="s">
        <v>118</v>
      </c>
      <c r="D224" t="s">
        <v>26</v>
      </c>
      <c r="E224" s="86" t="s">
        <v>118</v>
      </c>
      <c r="F224">
        <v>771.0291275542063</v>
      </c>
      <c r="G224" s="86" t="s">
        <v>10</v>
      </c>
    </row>
    <row r="225" spans="1:7" x14ac:dyDescent="0.25">
      <c r="A225">
        <v>2007</v>
      </c>
      <c r="B225" t="s">
        <v>117</v>
      </c>
      <c r="C225" s="86" t="s">
        <v>118</v>
      </c>
      <c r="D225" t="s">
        <v>28</v>
      </c>
      <c r="E225" s="86" t="s">
        <v>118</v>
      </c>
      <c r="F225">
        <v>710.93300246134322</v>
      </c>
      <c r="G225" s="86" t="s">
        <v>10</v>
      </c>
    </row>
    <row r="226" spans="1:7" x14ac:dyDescent="0.25">
      <c r="A226">
        <v>2007</v>
      </c>
      <c r="B226" t="s">
        <v>117</v>
      </c>
      <c r="C226" s="86" t="s">
        <v>118</v>
      </c>
      <c r="D226" t="s">
        <v>70</v>
      </c>
      <c r="E226" s="86" t="s">
        <v>118</v>
      </c>
      <c r="F226">
        <v>674.73510216374905</v>
      </c>
      <c r="G226" s="86" t="s">
        <v>10</v>
      </c>
    </row>
    <row r="227" spans="1:7" x14ac:dyDescent="0.25">
      <c r="A227">
        <v>2007</v>
      </c>
      <c r="B227" t="s">
        <v>119</v>
      </c>
      <c r="C227" s="86" t="s">
        <v>118</v>
      </c>
      <c r="D227" s="86" t="s">
        <v>118</v>
      </c>
      <c r="E227" s="86" t="s">
        <v>118</v>
      </c>
      <c r="F227">
        <v>20872.918876400661</v>
      </c>
      <c r="G227" s="86" t="s">
        <v>10</v>
      </c>
    </row>
    <row r="228" spans="1:7" x14ac:dyDescent="0.25">
      <c r="A228">
        <v>2007</v>
      </c>
      <c r="B228" t="s">
        <v>120</v>
      </c>
      <c r="C228" s="86" t="s">
        <v>118</v>
      </c>
      <c r="D228" s="86" t="s">
        <v>118</v>
      </c>
      <c r="E228" s="86" t="s">
        <v>118</v>
      </c>
      <c r="F228">
        <v>844.51493186775758</v>
      </c>
      <c r="G228" s="86" t="s">
        <v>10</v>
      </c>
    </row>
    <row r="229" spans="1:7" x14ac:dyDescent="0.25">
      <c r="A229">
        <v>2007</v>
      </c>
      <c r="B229" t="s">
        <v>121</v>
      </c>
      <c r="C229" s="86" t="s">
        <v>118</v>
      </c>
      <c r="D229" s="86" t="s">
        <v>118</v>
      </c>
      <c r="E229" s="86" t="s">
        <v>118</v>
      </c>
      <c r="F229">
        <v>21717.433808268419</v>
      </c>
      <c r="G229" s="86" t="s">
        <v>10</v>
      </c>
    </row>
    <row r="230" spans="1:7" x14ac:dyDescent="0.25">
      <c r="A230">
        <v>2008</v>
      </c>
      <c r="B230" t="s">
        <v>117</v>
      </c>
      <c r="C230" s="86" t="s">
        <v>118</v>
      </c>
      <c r="D230" t="s">
        <v>6</v>
      </c>
      <c r="E230" s="86" t="s">
        <v>118</v>
      </c>
      <c r="F230">
        <v>1143.1150732105989</v>
      </c>
      <c r="G230" s="86" t="s">
        <v>10</v>
      </c>
    </row>
    <row r="231" spans="1:7" x14ac:dyDescent="0.25">
      <c r="A231">
        <v>2008</v>
      </c>
      <c r="B231" t="s">
        <v>117</v>
      </c>
      <c r="C231" s="86" t="s">
        <v>118</v>
      </c>
      <c r="D231" t="s">
        <v>8</v>
      </c>
      <c r="E231" s="86" t="s">
        <v>118</v>
      </c>
      <c r="F231">
        <v>190.26847968806277</v>
      </c>
      <c r="G231" s="86" t="s">
        <v>10</v>
      </c>
    </row>
    <row r="232" spans="1:7" x14ac:dyDescent="0.25">
      <c r="A232">
        <v>2008</v>
      </c>
      <c r="B232" t="s">
        <v>117</v>
      </c>
      <c r="C232" s="86" t="s">
        <v>118</v>
      </c>
      <c r="D232" t="s">
        <v>10</v>
      </c>
      <c r="E232" s="86" t="s">
        <v>118</v>
      </c>
      <c r="F232">
        <v>1781.5469838792912</v>
      </c>
      <c r="G232" s="86" t="s">
        <v>10</v>
      </c>
    </row>
    <row r="233" spans="1:7" x14ac:dyDescent="0.25">
      <c r="A233">
        <v>2008</v>
      </c>
      <c r="B233" t="s">
        <v>117</v>
      </c>
      <c r="C233" s="86" t="s">
        <v>118</v>
      </c>
      <c r="D233" t="s">
        <v>12</v>
      </c>
      <c r="E233" s="86" t="s">
        <v>118</v>
      </c>
      <c r="F233">
        <v>724.78729687385965</v>
      </c>
      <c r="G233" s="86" t="s">
        <v>10</v>
      </c>
    </row>
    <row r="234" spans="1:7" x14ac:dyDescent="0.25">
      <c r="A234">
        <v>2008</v>
      </c>
      <c r="B234" t="s">
        <v>117</v>
      </c>
      <c r="C234" s="86" t="s">
        <v>118</v>
      </c>
      <c r="D234" t="s">
        <v>14</v>
      </c>
      <c r="E234" s="86" t="s">
        <v>118</v>
      </c>
      <c r="F234">
        <v>81.512621039969559</v>
      </c>
      <c r="G234" s="86" t="s">
        <v>10</v>
      </c>
    </row>
    <row r="235" spans="1:7" x14ac:dyDescent="0.25">
      <c r="A235">
        <v>2008</v>
      </c>
      <c r="B235" t="s">
        <v>117</v>
      </c>
      <c r="C235" s="86" t="s">
        <v>118</v>
      </c>
      <c r="D235" t="s">
        <v>16</v>
      </c>
      <c r="E235" s="86" t="s">
        <v>118</v>
      </c>
      <c r="F235">
        <v>2222.6966321447931</v>
      </c>
      <c r="G235" s="86" t="s">
        <v>10</v>
      </c>
    </row>
    <row r="236" spans="1:7" x14ac:dyDescent="0.25">
      <c r="A236">
        <v>2008</v>
      </c>
      <c r="B236" t="s">
        <v>117</v>
      </c>
      <c r="C236" s="86" t="s">
        <v>118</v>
      </c>
      <c r="D236" t="s">
        <v>18</v>
      </c>
      <c r="E236" s="86" t="s">
        <v>118</v>
      </c>
      <c r="F236">
        <v>4691.7157558740109</v>
      </c>
      <c r="G236" s="86" t="s">
        <v>10</v>
      </c>
    </row>
    <row r="237" spans="1:7" x14ac:dyDescent="0.25">
      <c r="A237">
        <v>2008</v>
      </c>
      <c r="B237" t="s">
        <v>117</v>
      </c>
      <c r="C237" s="86" t="s">
        <v>118</v>
      </c>
      <c r="D237" t="s">
        <v>68</v>
      </c>
      <c r="E237" s="86" t="s">
        <v>118</v>
      </c>
      <c r="F237">
        <v>4450.470708307409</v>
      </c>
      <c r="G237" s="86" t="s">
        <v>10</v>
      </c>
    </row>
    <row r="238" spans="1:7" x14ac:dyDescent="0.25">
      <c r="A238">
        <v>2008</v>
      </c>
      <c r="B238" t="s">
        <v>117</v>
      </c>
      <c r="C238" s="86" t="s">
        <v>118</v>
      </c>
      <c r="D238" t="s">
        <v>20</v>
      </c>
      <c r="E238" s="86" t="s">
        <v>118</v>
      </c>
      <c r="F238">
        <v>731.70305007115348</v>
      </c>
      <c r="G238" s="86" t="s">
        <v>10</v>
      </c>
    </row>
    <row r="239" spans="1:7" x14ac:dyDescent="0.25">
      <c r="A239">
        <v>2008</v>
      </c>
      <c r="B239" t="s">
        <v>117</v>
      </c>
      <c r="C239" s="86" t="s">
        <v>118</v>
      </c>
      <c r="D239" t="s">
        <v>22</v>
      </c>
      <c r="E239" s="86" t="s">
        <v>118</v>
      </c>
      <c r="F239">
        <v>1832.1187068990473</v>
      </c>
      <c r="G239" s="86" t="s">
        <v>10</v>
      </c>
    </row>
    <row r="240" spans="1:7" x14ac:dyDescent="0.25">
      <c r="A240">
        <v>2008</v>
      </c>
      <c r="B240" t="s">
        <v>117</v>
      </c>
      <c r="C240" s="86" t="s">
        <v>118</v>
      </c>
      <c r="D240" t="s">
        <v>24</v>
      </c>
      <c r="E240" s="86" t="s">
        <v>118</v>
      </c>
      <c r="F240">
        <v>2261.1021378500827</v>
      </c>
      <c r="G240" s="86" t="s">
        <v>10</v>
      </c>
    </row>
    <row r="241" spans="1:7" x14ac:dyDescent="0.25">
      <c r="A241">
        <v>2008</v>
      </c>
      <c r="B241" t="s">
        <v>117</v>
      </c>
      <c r="C241" s="86" t="s">
        <v>118</v>
      </c>
      <c r="D241" t="s">
        <v>69</v>
      </c>
      <c r="E241" s="86" t="s">
        <v>118</v>
      </c>
      <c r="F241">
        <v>1427.7836502091527</v>
      </c>
      <c r="G241" s="86" t="s">
        <v>10</v>
      </c>
    </row>
    <row r="242" spans="1:7" x14ac:dyDescent="0.25">
      <c r="A242">
        <v>2008</v>
      </c>
      <c r="B242" t="s">
        <v>117</v>
      </c>
      <c r="C242" s="86" t="s">
        <v>118</v>
      </c>
      <c r="D242" t="s">
        <v>30</v>
      </c>
      <c r="E242" s="86" t="s">
        <v>118</v>
      </c>
      <c r="F242">
        <v>931.28917633675235</v>
      </c>
      <c r="G242" s="86" t="s">
        <v>10</v>
      </c>
    </row>
    <row r="243" spans="1:7" x14ac:dyDescent="0.25">
      <c r="A243">
        <v>2008</v>
      </c>
      <c r="B243" t="s">
        <v>117</v>
      </c>
      <c r="C243" s="86" t="s">
        <v>118</v>
      </c>
      <c r="D243" t="s">
        <v>26</v>
      </c>
      <c r="E243" s="86" t="s">
        <v>118</v>
      </c>
      <c r="F243">
        <v>839.68906020215547</v>
      </c>
      <c r="G243" s="86" t="s">
        <v>10</v>
      </c>
    </row>
    <row r="244" spans="1:7" x14ac:dyDescent="0.25">
      <c r="A244">
        <v>2008</v>
      </c>
      <c r="B244" t="s">
        <v>117</v>
      </c>
      <c r="C244" s="86" t="s">
        <v>118</v>
      </c>
      <c r="D244" t="s">
        <v>28</v>
      </c>
      <c r="E244" s="86" t="s">
        <v>118</v>
      </c>
      <c r="F244">
        <v>732.62302907111984</v>
      </c>
      <c r="G244" s="86" t="s">
        <v>10</v>
      </c>
    </row>
    <row r="245" spans="1:7" x14ac:dyDescent="0.25">
      <c r="A245">
        <v>2008</v>
      </c>
      <c r="B245" t="s">
        <v>117</v>
      </c>
      <c r="C245" s="86" t="s">
        <v>118</v>
      </c>
      <c r="D245" t="s">
        <v>70</v>
      </c>
      <c r="E245" s="86" t="s">
        <v>118</v>
      </c>
      <c r="F245">
        <v>697.15729685553038</v>
      </c>
      <c r="G245" s="86" t="s">
        <v>10</v>
      </c>
    </row>
    <row r="246" spans="1:7" x14ac:dyDescent="0.25">
      <c r="A246">
        <v>2008</v>
      </c>
      <c r="B246" t="s">
        <v>119</v>
      </c>
      <c r="C246" s="86" t="s">
        <v>118</v>
      </c>
      <c r="D246" s="86" t="s">
        <v>118</v>
      </c>
      <c r="E246" s="86" t="s">
        <v>118</v>
      </c>
      <c r="F246">
        <v>24739.57965851299</v>
      </c>
      <c r="G246" s="86" t="s">
        <v>10</v>
      </c>
    </row>
    <row r="247" spans="1:7" x14ac:dyDescent="0.25">
      <c r="A247">
        <v>2008</v>
      </c>
      <c r="B247" t="s">
        <v>120</v>
      </c>
      <c r="C247" s="86" t="s">
        <v>118</v>
      </c>
      <c r="D247" s="86" t="s">
        <v>118</v>
      </c>
      <c r="E247" s="86" t="s">
        <v>118</v>
      </c>
      <c r="F247">
        <v>981.74829676416323</v>
      </c>
      <c r="G247" s="86" t="s">
        <v>10</v>
      </c>
    </row>
    <row r="248" spans="1:7" x14ac:dyDescent="0.25">
      <c r="A248">
        <v>2008</v>
      </c>
      <c r="B248" t="s">
        <v>121</v>
      </c>
      <c r="C248" s="86" t="s">
        <v>118</v>
      </c>
      <c r="D248" s="86" t="s">
        <v>118</v>
      </c>
      <c r="E248" s="86" t="s">
        <v>118</v>
      </c>
      <c r="F248">
        <v>25721.327955277153</v>
      </c>
      <c r="G248" s="86" t="s">
        <v>10</v>
      </c>
    </row>
    <row r="249" spans="1:7" x14ac:dyDescent="0.25">
      <c r="A249">
        <v>2009</v>
      </c>
      <c r="B249" t="s">
        <v>117</v>
      </c>
      <c r="C249" s="86" t="s">
        <v>118</v>
      </c>
      <c r="D249" t="s">
        <v>6</v>
      </c>
      <c r="E249" s="86" t="s">
        <v>118</v>
      </c>
      <c r="F249">
        <v>1051.3586882127581</v>
      </c>
      <c r="G249" s="86" t="s">
        <v>10</v>
      </c>
    </row>
    <row r="250" spans="1:7" x14ac:dyDescent="0.25">
      <c r="A250">
        <v>2009</v>
      </c>
      <c r="B250" t="s">
        <v>117</v>
      </c>
      <c r="C250" s="86" t="s">
        <v>118</v>
      </c>
      <c r="D250" t="s">
        <v>8</v>
      </c>
      <c r="E250" s="86" t="s">
        <v>118</v>
      </c>
      <c r="F250">
        <v>216.03788514496611</v>
      </c>
      <c r="G250" s="86" t="s">
        <v>10</v>
      </c>
    </row>
    <row r="251" spans="1:7" x14ac:dyDescent="0.25">
      <c r="A251">
        <v>2009</v>
      </c>
      <c r="B251" t="s">
        <v>117</v>
      </c>
      <c r="C251" s="86" t="s">
        <v>118</v>
      </c>
      <c r="D251" t="s">
        <v>10</v>
      </c>
      <c r="E251" s="86" t="s">
        <v>118</v>
      </c>
      <c r="F251">
        <v>1980.5893980869575</v>
      </c>
      <c r="G251" s="86" t="s">
        <v>10</v>
      </c>
    </row>
    <row r="252" spans="1:7" x14ac:dyDescent="0.25">
      <c r="A252">
        <v>2009</v>
      </c>
      <c r="B252" t="s">
        <v>117</v>
      </c>
      <c r="C252" s="86" t="s">
        <v>118</v>
      </c>
      <c r="D252" t="s">
        <v>12</v>
      </c>
      <c r="E252" s="86" t="s">
        <v>118</v>
      </c>
      <c r="F252">
        <v>584.14688456819874</v>
      </c>
      <c r="G252" s="86" t="s">
        <v>10</v>
      </c>
    </row>
    <row r="253" spans="1:7" x14ac:dyDescent="0.25">
      <c r="A253">
        <v>2009</v>
      </c>
      <c r="B253" t="s">
        <v>117</v>
      </c>
      <c r="C253" s="86" t="s">
        <v>118</v>
      </c>
      <c r="D253" t="s">
        <v>14</v>
      </c>
      <c r="E253" s="86" t="s">
        <v>118</v>
      </c>
      <c r="F253">
        <v>94.104055393286416</v>
      </c>
      <c r="G253" s="86" t="s">
        <v>10</v>
      </c>
    </row>
    <row r="254" spans="1:7" x14ac:dyDescent="0.25">
      <c r="A254">
        <v>2009</v>
      </c>
      <c r="B254" t="s">
        <v>117</v>
      </c>
      <c r="C254" s="86" t="s">
        <v>118</v>
      </c>
      <c r="D254" t="s">
        <v>16</v>
      </c>
      <c r="E254" s="86" t="s">
        <v>118</v>
      </c>
      <c r="F254">
        <v>2362.4123119376568</v>
      </c>
      <c r="G254" s="86" t="s">
        <v>10</v>
      </c>
    </row>
    <row r="255" spans="1:7" x14ac:dyDescent="0.25">
      <c r="A255">
        <v>2009</v>
      </c>
      <c r="B255" t="s">
        <v>117</v>
      </c>
      <c r="C255" s="86" t="s">
        <v>118</v>
      </c>
      <c r="D255" t="s">
        <v>18</v>
      </c>
      <c r="E255" s="86" t="s">
        <v>118</v>
      </c>
      <c r="F255">
        <v>5138.7872096235906</v>
      </c>
      <c r="G255" s="86" t="s">
        <v>10</v>
      </c>
    </row>
    <row r="256" spans="1:7" x14ac:dyDescent="0.25">
      <c r="A256">
        <v>2009</v>
      </c>
      <c r="B256" t="s">
        <v>117</v>
      </c>
      <c r="C256" s="86" t="s">
        <v>118</v>
      </c>
      <c r="D256" t="s">
        <v>68</v>
      </c>
      <c r="E256" s="86" t="s">
        <v>118</v>
      </c>
      <c r="F256">
        <v>4663.4565819117215</v>
      </c>
      <c r="G256" s="86" t="s">
        <v>10</v>
      </c>
    </row>
    <row r="257" spans="1:7" x14ac:dyDescent="0.25">
      <c r="A257">
        <v>2009</v>
      </c>
      <c r="B257" t="s">
        <v>117</v>
      </c>
      <c r="C257" s="86" t="s">
        <v>118</v>
      </c>
      <c r="D257" t="s">
        <v>20</v>
      </c>
      <c r="E257" s="86" t="s">
        <v>118</v>
      </c>
      <c r="F257">
        <v>806.4204949500737</v>
      </c>
      <c r="G257" s="86" t="s">
        <v>10</v>
      </c>
    </row>
    <row r="258" spans="1:7" x14ac:dyDescent="0.25">
      <c r="A258">
        <v>2009</v>
      </c>
      <c r="B258" t="s">
        <v>117</v>
      </c>
      <c r="C258" s="86" t="s">
        <v>118</v>
      </c>
      <c r="D258" t="s">
        <v>22</v>
      </c>
      <c r="E258" s="86" t="s">
        <v>118</v>
      </c>
      <c r="F258">
        <v>2208.6724636781069</v>
      </c>
      <c r="G258" s="86" t="s">
        <v>10</v>
      </c>
    </row>
    <row r="259" spans="1:7" x14ac:dyDescent="0.25">
      <c r="A259">
        <v>2009</v>
      </c>
      <c r="B259" t="s">
        <v>117</v>
      </c>
      <c r="C259" s="86" t="s">
        <v>118</v>
      </c>
      <c r="D259" t="s">
        <v>24</v>
      </c>
      <c r="E259" s="86" t="s">
        <v>118</v>
      </c>
      <c r="F259">
        <v>2526.2619794400307</v>
      </c>
      <c r="G259" s="86" t="s">
        <v>10</v>
      </c>
    </row>
    <row r="260" spans="1:7" x14ac:dyDescent="0.25">
      <c r="A260">
        <v>2009</v>
      </c>
      <c r="B260" t="s">
        <v>117</v>
      </c>
      <c r="C260" s="86" t="s">
        <v>118</v>
      </c>
      <c r="D260" t="s">
        <v>69</v>
      </c>
      <c r="E260" s="86" t="s">
        <v>118</v>
      </c>
      <c r="F260">
        <v>1549.654875449284</v>
      </c>
      <c r="G260" s="86" t="s">
        <v>10</v>
      </c>
    </row>
    <row r="261" spans="1:7" x14ac:dyDescent="0.25">
      <c r="A261">
        <v>2009</v>
      </c>
      <c r="B261" t="s">
        <v>117</v>
      </c>
      <c r="C261" s="86" t="s">
        <v>118</v>
      </c>
      <c r="D261" t="s">
        <v>30</v>
      </c>
      <c r="E261" s="86" t="s">
        <v>118</v>
      </c>
      <c r="F261">
        <v>1049.8096562424812</v>
      </c>
      <c r="G261" s="86" t="s">
        <v>10</v>
      </c>
    </row>
    <row r="262" spans="1:7" x14ac:dyDescent="0.25">
      <c r="A262">
        <v>2009</v>
      </c>
      <c r="B262" t="s">
        <v>117</v>
      </c>
      <c r="C262" s="86" t="s">
        <v>118</v>
      </c>
      <c r="D262" t="s">
        <v>26</v>
      </c>
      <c r="E262" s="86" t="s">
        <v>118</v>
      </c>
      <c r="F262">
        <v>920.29622198715674</v>
      </c>
      <c r="G262" s="86" t="s">
        <v>10</v>
      </c>
    </row>
    <row r="263" spans="1:7" x14ac:dyDescent="0.25">
      <c r="A263">
        <v>2009</v>
      </c>
      <c r="B263" t="s">
        <v>117</v>
      </c>
      <c r="C263" s="86" t="s">
        <v>118</v>
      </c>
      <c r="D263" t="s">
        <v>28</v>
      </c>
      <c r="E263" s="86" t="s">
        <v>118</v>
      </c>
      <c r="F263">
        <v>806.26810058967135</v>
      </c>
      <c r="G263" s="86" t="s">
        <v>10</v>
      </c>
    </row>
    <row r="264" spans="1:7" x14ac:dyDescent="0.25">
      <c r="A264">
        <v>2009</v>
      </c>
      <c r="B264" t="s">
        <v>117</v>
      </c>
      <c r="C264" s="86" t="s">
        <v>118</v>
      </c>
      <c r="D264" t="s">
        <v>70</v>
      </c>
      <c r="E264" s="86" t="s">
        <v>118</v>
      </c>
      <c r="F264">
        <v>744.92244711543924</v>
      </c>
      <c r="G264" s="86" t="s">
        <v>10</v>
      </c>
    </row>
    <row r="265" spans="1:7" x14ac:dyDescent="0.25">
      <c r="A265">
        <v>2009</v>
      </c>
      <c r="B265" t="s">
        <v>119</v>
      </c>
      <c r="C265" s="86" t="s">
        <v>118</v>
      </c>
      <c r="D265" s="86" t="s">
        <v>118</v>
      </c>
      <c r="E265" s="86" t="s">
        <v>118</v>
      </c>
      <c r="F265">
        <v>26703.199254331372</v>
      </c>
      <c r="G265" s="86" t="s">
        <v>10</v>
      </c>
    </row>
    <row r="266" spans="1:7" x14ac:dyDescent="0.25">
      <c r="A266">
        <v>2009</v>
      </c>
      <c r="B266" t="s">
        <v>120</v>
      </c>
      <c r="C266" s="86" t="s">
        <v>118</v>
      </c>
      <c r="D266" s="86" t="s">
        <v>118</v>
      </c>
      <c r="E266" s="86" t="s">
        <v>118</v>
      </c>
      <c r="F266">
        <v>1088.0162930173065</v>
      </c>
      <c r="G266" s="86" t="s">
        <v>10</v>
      </c>
    </row>
    <row r="267" spans="1:7" x14ac:dyDescent="0.25">
      <c r="A267">
        <v>2009</v>
      </c>
      <c r="B267" t="s">
        <v>121</v>
      </c>
      <c r="C267" s="86" t="s">
        <v>118</v>
      </c>
      <c r="D267" s="86" t="s">
        <v>118</v>
      </c>
      <c r="E267" s="86" t="s">
        <v>118</v>
      </c>
      <c r="F267">
        <v>27791.215547348678</v>
      </c>
      <c r="G267" s="86" t="s">
        <v>10</v>
      </c>
    </row>
    <row r="268" spans="1:7" x14ac:dyDescent="0.25">
      <c r="A268">
        <v>2010</v>
      </c>
      <c r="B268" t="s">
        <v>117</v>
      </c>
      <c r="C268" s="86" t="s">
        <v>118</v>
      </c>
      <c r="D268" t="s">
        <v>6</v>
      </c>
      <c r="E268" s="86" t="s">
        <v>118</v>
      </c>
      <c r="F268">
        <v>1099.2004732924859</v>
      </c>
      <c r="G268" s="86" t="s">
        <v>10</v>
      </c>
    </row>
    <row r="269" spans="1:7" x14ac:dyDescent="0.25">
      <c r="A269">
        <v>2010</v>
      </c>
      <c r="B269" t="s">
        <v>117</v>
      </c>
      <c r="C269" s="86" t="s">
        <v>118</v>
      </c>
      <c r="D269" t="s">
        <v>8</v>
      </c>
      <c r="E269" s="86" t="s">
        <v>118</v>
      </c>
      <c r="F269">
        <v>290.59769649604317</v>
      </c>
      <c r="G269" s="86" t="s">
        <v>10</v>
      </c>
    </row>
    <row r="270" spans="1:7" x14ac:dyDescent="0.25">
      <c r="A270">
        <v>2010</v>
      </c>
      <c r="B270" t="s">
        <v>117</v>
      </c>
      <c r="C270" s="86" t="s">
        <v>118</v>
      </c>
      <c r="D270" t="s">
        <v>10</v>
      </c>
      <c r="E270" s="86" t="s">
        <v>118</v>
      </c>
      <c r="F270">
        <v>2097.0602941919619</v>
      </c>
      <c r="G270" s="86" t="s">
        <v>10</v>
      </c>
    </row>
    <row r="271" spans="1:7" x14ac:dyDescent="0.25">
      <c r="A271">
        <v>2010</v>
      </c>
      <c r="B271" t="s">
        <v>117</v>
      </c>
      <c r="C271" s="86" t="s">
        <v>118</v>
      </c>
      <c r="D271" t="s">
        <v>12</v>
      </c>
      <c r="E271" s="86" t="s">
        <v>118</v>
      </c>
      <c r="F271">
        <v>622.52497471415734</v>
      </c>
      <c r="G271" s="86" t="s">
        <v>10</v>
      </c>
    </row>
    <row r="272" spans="1:7" x14ac:dyDescent="0.25">
      <c r="A272">
        <v>2010</v>
      </c>
      <c r="B272" t="s">
        <v>117</v>
      </c>
      <c r="C272" s="86" t="s">
        <v>118</v>
      </c>
      <c r="D272" t="s">
        <v>14</v>
      </c>
      <c r="E272" s="86" t="s">
        <v>118</v>
      </c>
      <c r="F272">
        <v>99.809689646880841</v>
      </c>
      <c r="G272" s="86" t="s">
        <v>10</v>
      </c>
    </row>
    <row r="273" spans="1:7" x14ac:dyDescent="0.25">
      <c r="A273">
        <v>2010</v>
      </c>
      <c r="B273" t="s">
        <v>117</v>
      </c>
      <c r="C273" s="86" t="s">
        <v>118</v>
      </c>
      <c r="D273" t="s">
        <v>16</v>
      </c>
      <c r="E273" s="86" t="s">
        <v>118</v>
      </c>
      <c r="F273">
        <v>2565.5958270145397</v>
      </c>
      <c r="G273" s="86" t="s">
        <v>10</v>
      </c>
    </row>
    <row r="274" spans="1:7" x14ac:dyDescent="0.25">
      <c r="A274">
        <v>2010</v>
      </c>
      <c r="B274" t="s">
        <v>117</v>
      </c>
      <c r="C274" s="86" t="s">
        <v>118</v>
      </c>
      <c r="D274" t="s">
        <v>18</v>
      </c>
      <c r="E274" s="86" t="s">
        <v>118</v>
      </c>
      <c r="F274">
        <v>5686.3273320498492</v>
      </c>
      <c r="G274" s="86" t="s">
        <v>10</v>
      </c>
    </row>
    <row r="275" spans="1:7" x14ac:dyDescent="0.25">
      <c r="A275">
        <v>2010</v>
      </c>
      <c r="B275" t="s">
        <v>117</v>
      </c>
      <c r="C275" s="86" t="s">
        <v>118</v>
      </c>
      <c r="D275" t="s">
        <v>68</v>
      </c>
      <c r="E275" s="86" t="s">
        <v>118</v>
      </c>
      <c r="F275">
        <v>4860.7785175110794</v>
      </c>
      <c r="G275" s="86" t="s">
        <v>10</v>
      </c>
    </row>
    <row r="276" spans="1:7" x14ac:dyDescent="0.25">
      <c r="A276">
        <v>2010</v>
      </c>
      <c r="B276" t="s">
        <v>117</v>
      </c>
      <c r="C276" s="86" t="s">
        <v>118</v>
      </c>
      <c r="D276" t="s">
        <v>20</v>
      </c>
      <c r="E276" s="86" t="s">
        <v>118</v>
      </c>
      <c r="F276">
        <v>930.56379655618775</v>
      </c>
      <c r="G276" s="86" t="s">
        <v>10</v>
      </c>
    </row>
    <row r="277" spans="1:7" x14ac:dyDescent="0.25">
      <c r="A277">
        <v>2010</v>
      </c>
      <c r="B277" t="s">
        <v>117</v>
      </c>
      <c r="C277" s="86" t="s">
        <v>118</v>
      </c>
      <c r="D277" t="s">
        <v>22</v>
      </c>
      <c r="E277" s="86" t="s">
        <v>118</v>
      </c>
      <c r="F277">
        <v>2255.791160692399</v>
      </c>
      <c r="G277" s="86" t="s">
        <v>10</v>
      </c>
    </row>
    <row r="278" spans="1:7" x14ac:dyDescent="0.25">
      <c r="A278">
        <v>2010</v>
      </c>
      <c r="B278" t="s">
        <v>117</v>
      </c>
      <c r="C278" s="86" t="s">
        <v>118</v>
      </c>
      <c r="D278" t="s">
        <v>24</v>
      </c>
      <c r="E278" s="86" t="s">
        <v>118</v>
      </c>
      <c r="F278">
        <v>2805.7809240023839</v>
      </c>
      <c r="G278" s="86" t="s">
        <v>10</v>
      </c>
    </row>
    <row r="279" spans="1:7" x14ac:dyDescent="0.25">
      <c r="A279">
        <v>2010</v>
      </c>
      <c r="B279" t="s">
        <v>117</v>
      </c>
      <c r="C279" s="86" t="s">
        <v>118</v>
      </c>
      <c r="D279" t="s">
        <v>69</v>
      </c>
      <c r="E279" s="86" t="s">
        <v>118</v>
      </c>
      <c r="F279">
        <v>1817.3250750681273</v>
      </c>
      <c r="G279" s="86" t="s">
        <v>10</v>
      </c>
    </row>
    <row r="280" spans="1:7" x14ac:dyDescent="0.25">
      <c r="A280">
        <v>2010</v>
      </c>
      <c r="B280" t="s">
        <v>117</v>
      </c>
      <c r="C280" s="86" t="s">
        <v>118</v>
      </c>
      <c r="D280" t="s">
        <v>30</v>
      </c>
      <c r="E280" s="86" t="s">
        <v>118</v>
      </c>
      <c r="F280">
        <v>1154.1298489021012</v>
      </c>
      <c r="G280" s="86" t="s">
        <v>10</v>
      </c>
    </row>
    <row r="281" spans="1:7" x14ac:dyDescent="0.25">
      <c r="A281">
        <v>2010</v>
      </c>
      <c r="B281" t="s">
        <v>117</v>
      </c>
      <c r="C281" s="86" t="s">
        <v>118</v>
      </c>
      <c r="D281" t="s">
        <v>26</v>
      </c>
      <c r="E281" s="86" t="s">
        <v>118</v>
      </c>
      <c r="F281">
        <v>989.07032412622664</v>
      </c>
      <c r="G281" s="86" t="s">
        <v>10</v>
      </c>
    </row>
    <row r="282" spans="1:7" x14ac:dyDescent="0.25">
      <c r="A282">
        <v>2010</v>
      </c>
      <c r="B282" t="s">
        <v>117</v>
      </c>
      <c r="C282" s="86" t="s">
        <v>118</v>
      </c>
      <c r="D282" t="s">
        <v>28</v>
      </c>
      <c r="E282" s="86" t="s">
        <v>118</v>
      </c>
      <c r="F282">
        <v>898.88686348328531</v>
      </c>
      <c r="G282" s="86" t="s">
        <v>10</v>
      </c>
    </row>
    <row r="283" spans="1:7" x14ac:dyDescent="0.25">
      <c r="A283">
        <v>2010</v>
      </c>
      <c r="B283" t="s">
        <v>117</v>
      </c>
      <c r="C283" s="86" t="s">
        <v>118</v>
      </c>
      <c r="D283" t="s">
        <v>70</v>
      </c>
      <c r="E283" s="86" t="s">
        <v>118</v>
      </c>
      <c r="F283">
        <v>788.52918785931661</v>
      </c>
      <c r="G283" s="86" t="s">
        <v>10</v>
      </c>
    </row>
    <row r="284" spans="1:7" x14ac:dyDescent="0.25">
      <c r="A284">
        <v>2010</v>
      </c>
      <c r="B284" t="s">
        <v>119</v>
      </c>
      <c r="C284" s="86" t="s">
        <v>118</v>
      </c>
      <c r="D284" s="86" t="s">
        <v>118</v>
      </c>
      <c r="E284" s="86" t="s">
        <v>118</v>
      </c>
      <c r="F284">
        <v>28961.97198560703</v>
      </c>
      <c r="G284" s="86" t="s">
        <v>10</v>
      </c>
    </row>
    <row r="285" spans="1:7" x14ac:dyDescent="0.25">
      <c r="A285">
        <v>2010</v>
      </c>
      <c r="B285" t="s">
        <v>120</v>
      </c>
      <c r="C285" s="86" t="s">
        <v>118</v>
      </c>
      <c r="D285" s="86" t="s">
        <v>118</v>
      </c>
      <c r="E285" s="86" t="s">
        <v>118</v>
      </c>
      <c r="F285">
        <v>1269.0375473436741</v>
      </c>
      <c r="G285" s="86" t="s">
        <v>10</v>
      </c>
    </row>
    <row r="286" spans="1:7" x14ac:dyDescent="0.25">
      <c r="A286">
        <v>2010</v>
      </c>
      <c r="B286" t="s">
        <v>121</v>
      </c>
      <c r="C286" s="86" t="s">
        <v>118</v>
      </c>
      <c r="D286" s="86" t="s">
        <v>118</v>
      </c>
      <c r="E286" s="86" t="s">
        <v>118</v>
      </c>
      <c r="F286">
        <v>30231.009532950702</v>
      </c>
      <c r="G286" s="86" t="s">
        <v>10</v>
      </c>
    </row>
    <row r="287" spans="1:7" x14ac:dyDescent="0.25">
      <c r="A287">
        <v>2011</v>
      </c>
      <c r="B287" t="s">
        <v>117</v>
      </c>
      <c r="C287" s="86" t="s">
        <v>118</v>
      </c>
      <c r="D287" t="s">
        <v>6</v>
      </c>
      <c r="E287" s="86" t="s">
        <v>118</v>
      </c>
      <c r="F287">
        <v>1170.2810870835817</v>
      </c>
      <c r="G287" s="86" t="s">
        <v>10</v>
      </c>
    </row>
    <row r="288" spans="1:7" x14ac:dyDescent="0.25">
      <c r="A288">
        <v>2011</v>
      </c>
      <c r="B288" t="s">
        <v>117</v>
      </c>
      <c r="C288" s="86" t="s">
        <v>118</v>
      </c>
      <c r="D288" t="s">
        <v>8</v>
      </c>
      <c r="E288" s="86" t="s">
        <v>118</v>
      </c>
      <c r="F288">
        <v>394.1233732337767</v>
      </c>
      <c r="G288" s="86" t="s">
        <v>10</v>
      </c>
    </row>
    <row r="289" spans="1:7" x14ac:dyDescent="0.25">
      <c r="A289">
        <v>2011</v>
      </c>
      <c r="B289" t="s">
        <v>117</v>
      </c>
      <c r="C289" s="86" t="s">
        <v>118</v>
      </c>
      <c r="D289" t="s">
        <v>10</v>
      </c>
      <c r="E289" s="86" t="s">
        <v>118</v>
      </c>
      <c r="F289">
        <v>2209.3541797776347</v>
      </c>
      <c r="G289" s="86" t="s">
        <v>10</v>
      </c>
    </row>
    <row r="290" spans="1:7" x14ac:dyDescent="0.25">
      <c r="A290">
        <v>2011</v>
      </c>
      <c r="B290" t="s">
        <v>117</v>
      </c>
      <c r="C290" s="86" t="s">
        <v>118</v>
      </c>
      <c r="D290" t="s">
        <v>12</v>
      </c>
      <c r="E290" s="86" t="s">
        <v>118</v>
      </c>
      <c r="F290">
        <v>913.14219747484765</v>
      </c>
      <c r="G290" s="86" t="s">
        <v>10</v>
      </c>
    </row>
    <row r="291" spans="1:7" x14ac:dyDescent="0.25">
      <c r="A291">
        <v>2011</v>
      </c>
      <c r="B291" t="s">
        <v>117</v>
      </c>
      <c r="C291" s="86" t="s">
        <v>118</v>
      </c>
      <c r="D291" t="s">
        <v>14</v>
      </c>
      <c r="E291" s="86" t="s">
        <v>118</v>
      </c>
      <c r="F291">
        <v>110.31362440030516</v>
      </c>
      <c r="G291" s="86" t="s">
        <v>10</v>
      </c>
    </row>
    <row r="292" spans="1:7" x14ac:dyDescent="0.25">
      <c r="A292">
        <v>2011</v>
      </c>
      <c r="B292" t="s">
        <v>117</v>
      </c>
      <c r="C292" s="86" t="s">
        <v>118</v>
      </c>
      <c r="D292" t="s">
        <v>16</v>
      </c>
      <c r="E292" s="86" t="s">
        <v>118</v>
      </c>
      <c r="F292">
        <v>3287.7743540277238</v>
      </c>
      <c r="G292" s="86" t="s">
        <v>10</v>
      </c>
    </row>
    <row r="293" spans="1:7" x14ac:dyDescent="0.25">
      <c r="A293">
        <v>2011</v>
      </c>
      <c r="B293" t="s">
        <v>117</v>
      </c>
      <c r="C293" s="86" t="s">
        <v>118</v>
      </c>
      <c r="D293" t="s">
        <v>18</v>
      </c>
      <c r="E293" s="86" t="s">
        <v>118</v>
      </c>
      <c r="F293">
        <v>7530.8151288118552</v>
      </c>
      <c r="G293" s="86" t="s">
        <v>10</v>
      </c>
    </row>
    <row r="294" spans="1:7" x14ac:dyDescent="0.25">
      <c r="A294">
        <v>2011</v>
      </c>
      <c r="B294" t="s">
        <v>117</v>
      </c>
      <c r="C294" s="86" t="s">
        <v>118</v>
      </c>
      <c r="D294" t="s">
        <v>68</v>
      </c>
      <c r="E294" s="86" t="s">
        <v>118</v>
      </c>
      <c r="F294">
        <v>5577.314504691436</v>
      </c>
      <c r="G294" s="86" t="s">
        <v>10</v>
      </c>
    </row>
    <row r="295" spans="1:7" x14ac:dyDescent="0.25">
      <c r="A295">
        <v>2011</v>
      </c>
      <c r="B295" t="s">
        <v>117</v>
      </c>
      <c r="C295" s="86" t="s">
        <v>118</v>
      </c>
      <c r="D295" t="s">
        <v>20</v>
      </c>
      <c r="E295" s="86" t="s">
        <v>118</v>
      </c>
      <c r="F295">
        <v>1124.8848538738948</v>
      </c>
      <c r="G295" s="86" t="s">
        <v>10</v>
      </c>
    </row>
    <row r="296" spans="1:7" x14ac:dyDescent="0.25">
      <c r="A296">
        <v>2011</v>
      </c>
      <c r="B296" t="s">
        <v>117</v>
      </c>
      <c r="C296" s="86" t="s">
        <v>118</v>
      </c>
      <c r="D296" t="s">
        <v>22</v>
      </c>
      <c r="E296" s="86" t="s">
        <v>118</v>
      </c>
      <c r="F296">
        <v>2487.7654470383268</v>
      </c>
      <c r="G296" s="86" t="s">
        <v>10</v>
      </c>
    </row>
    <row r="297" spans="1:7" x14ac:dyDescent="0.25">
      <c r="A297">
        <v>2011</v>
      </c>
      <c r="B297" t="s">
        <v>117</v>
      </c>
      <c r="C297" s="86" t="s">
        <v>118</v>
      </c>
      <c r="D297" t="s">
        <v>24</v>
      </c>
      <c r="E297" s="86" t="s">
        <v>118</v>
      </c>
      <c r="F297">
        <v>3165.6893025300747</v>
      </c>
      <c r="G297" s="86" t="s">
        <v>10</v>
      </c>
    </row>
    <row r="298" spans="1:7" x14ac:dyDescent="0.25">
      <c r="A298">
        <v>2011</v>
      </c>
      <c r="B298" t="s">
        <v>117</v>
      </c>
      <c r="C298" s="86" t="s">
        <v>118</v>
      </c>
      <c r="D298" t="s">
        <v>69</v>
      </c>
      <c r="E298" s="86" t="s">
        <v>118</v>
      </c>
      <c r="F298">
        <v>2058.4275709502949</v>
      </c>
      <c r="G298" s="86" t="s">
        <v>10</v>
      </c>
    </row>
    <row r="299" spans="1:7" x14ac:dyDescent="0.25">
      <c r="A299">
        <v>2011</v>
      </c>
      <c r="B299" t="s">
        <v>117</v>
      </c>
      <c r="C299" s="86" t="s">
        <v>118</v>
      </c>
      <c r="D299" t="s">
        <v>30</v>
      </c>
      <c r="E299" s="86" t="s">
        <v>118</v>
      </c>
      <c r="F299">
        <v>1283.4013816912454</v>
      </c>
      <c r="G299" s="86" t="s">
        <v>10</v>
      </c>
    </row>
    <row r="300" spans="1:7" x14ac:dyDescent="0.25">
      <c r="A300">
        <v>2011</v>
      </c>
      <c r="B300" t="s">
        <v>117</v>
      </c>
      <c r="C300" s="86" t="s">
        <v>118</v>
      </c>
      <c r="D300" t="s">
        <v>26</v>
      </c>
      <c r="E300" s="86" t="s">
        <v>118</v>
      </c>
      <c r="F300">
        <v>1064.9677364458016</v>
      </c>
      <c r="G300" s="86" t="s">
        <v>10</v>
      </c>
    </row>
    <row r="301" spans="1:7" x14ac:dyDescent="0.25">
      <c r="A301">
        <v>2011</v>
      </c>
      <c r="B301" t="s">
        <v>117</v>
      </c>
      <c r="C301" s="86" t="s">
        <v>118</v>
      </c>
      <c r="D301" t="s">
        <v>28</v>
      </c>
      <c r="E301" s="86" t="s">
        <v>118</v>
      </c>
      <c r="F301">
        <v>945.86154314504176</v>
      </c>
      <c r="G301" s="86" t="s">
        <v>10</v>
      </c>
    </row>
    <row r="302" spans="1:7" x14ac:dyDescent="0.25">
      <c r="A302">
        <v>2011</v>
      </c>
      <c r="B302" t="s">
        <v>117</v>
      </c>
      <c r="C302" s="86" t="s">
        <v>118</v>
      </c>
      <c r="D302" t="s">
        <v>70</v>
      </c>
      <c r="E302" s="86" t="s">
        <v>118</v>
      </c>
      <c r="F302">
        <v>839.77264039785462</v>
      </c>
      <c r="G302" s="86" t="s">
        <v>10</v>
      </c>
    </row>
    <row r="303" spans="1:7" x14ac:dyDescent="0.25">
      <c r="A303">
        <v>2011</v>
      </c>
      <c r="B303" t="s">
        <v>119</v>
      </c>
      <c r="C303" s="86" t="s">
        <v>118</v>
      </c>
      <c r="D303" s="86" t="s">
        <v>118</v>
      </c>
      <c r="E303" s="86" t="s">
        <v>118</v>
      </c>
      <c r="F303">
        <v>34163.888925573694</v>
      </c>
      <c r="G303" s="86" t="s">
        <v>10</v>
      </c>
    </row>
    <row r="304" spans="1:7" x14ac:dyDescent="0.25">
      <c r="A304">
        <v>2011</v>
      </c>
      <c r="B304" t="s">
        <v>120</v>
      </c>
      <c r="C304" s="86" t="s">
        <v>118</v>
      </c>
      <c r="D304" s="86" t="s">
        <v>118</v>
      </c>
      <c r="E304" s="86" t="s">
        <v>118</v>
      </c>
      <c r="F304">
        <v>1523.8493262398583</v>
      </c>
      <c r="G304" s="86" t="s">
        <v>10</v>
      </c>
    </row>
    <row r="305" spans="1:7" x14ac:dyDescent="0.25">
      <c r="A305">
        <v>2011</v>
      </c>
      <c r="B305" t="s">
        <v>121</v>
      </c>
      <c r="C305" s="86" t="s">
        <v>118</v>
      </c>
      <c r="D305" s="86" t="s">
        <v>118</v>
      </c>
      <c r="E305" s="86" t="s">
        <v>118</v>
      </c>
      <c r="F305">
        <v>35687.738251813549</v>
      </c>
      <c r="G305" s="86" t="s">
        <v>10</v>
      </c>
    </row>
    <row r="306" spans="1:7" x14ac:dyDescent="0.25">
      <c r="A306">
        <v>2012</v>
      </c>
      <c r="B306" t="s">
        <v>117</v>
      </c>
      <c r="C306" s="86" t="s">
        <v>118</v>
      </c>
      <c r="D306" t="s">
        <v>6</v>
      </c>
      <c r="E306" s="86" t="s">
        <v>118</v>
      </c>
      <c r="F306">
        <v>1301.4284984734563</v>
      </c>
      <c r="G306" s="86" t="s">
        <v>10</v>
      </c>
    </row>
    <row r="307" spans="1:7" x14ac:dyDescent="0.25">
      <c r="A307">
        <v>2012</v>
      </c>
      <c r="B307" t="s">
        <v>117</v>
      </c>
      <c r="C307" s="86" t="s">
        <v>118</v>
      </c>
      <c r="D307" t="s">
        <v>8</v>
      </c>
      <c r="E307" s="86" t="s">
        <v>118</v>
      </c>
      <c r="F307">
        <v>536.07580111305401</v>
      </c>
      <c r="G307" s="86" t="s">
        <v>10</v>
      </c>
    </row>
    <row r="308" spans="1:7" x14ac:dyDescent="0.25">
      <c r="A308">
        <v>2012</v>
      </c>
      <c r="B308" t="s">
        <v>117</v>
      </c>
      <c r="C308" s="86" t="s">
        <v>118</v>
      </c>
      <c r="D308" t="s">
        <v>10</v>
      </c>
      <c r="E308" s="86" t="s">
        <v>118</v>
      </c>
      <c r="F308">
        <v>2535.0195293055158</v>
      </c>
      <c r="G308" s="86" t="s">
        <v>10</v>
      </c>
    </row>
    <row r="309" spans="1:7" x14ac:dyDescent="0.25">
      <c r="A309">
        <v>2012</v>
      </c>
      <c r="B309" t="s">
        <v>117</v>
      </c>
      <c r="C309" s="86" t="s">
        <v>118</v>
      </c>
      <c r="D309" t="s">
        <v>12</v>
      </c>
      <c r="E309" s="86" t="s">
        <v>118</v>
      </c>
      <c r="F309">
        <v>950.32471349899618</v>
      </c>
      <c r="G309" s="86" t="s">
        <v>10</v>
      </c>
    </row>
    <row r="310" spans="1:7" x14ac:dyDescent="0.25">
      <c r="A310">
        <v>2012</v>
      </c>
      <c r="B310" t="s">
        <v>117</v>
      </c>
      <c r="C310" s="86" t="s">
        <v>118</v>
      </c>
      <c r="D310" t="s">
        <v>14</v>
      </c>
      <c r="E310" s="86" t="s">
        <v>118</v>
      </c>
      <c r="F310">
        <v>129.78249193987062</v>
      </c>
      <c r="G310" s="86" t="s">
        <v>10</v>
      </c>
    </row>
    <row r="311" spans="1:7" x14ac:dyDescent="0.25">
      <c r="A311">
        <v>2012</v>
      </c>
      <c r="B311" t="s">
        <v>117</v>
      </c>
      <c r="C311" s="86" t="s">
        <v>118</v>
      </c>
      <c r="D311" t="s">
        <v>16</v>
      </c>
      <c r="E311" s="86" t="s">
        <v>118</v>
      </c>
      <c r="F311">
        <v>4576.039353351639</v>
      </c>
      <c r="G311" s="86" t="s">
        <v>10</v>
      </c>
    </row>
    <row r="312" spans="1:7" x14ac:dyDescent="0.25">
      <c r="A312">
        <v>2012</v>
      </c>
      <c r="B312" t="s">
        <v>117</v>
      </c>
      <c r="C312" s="86" t="s">
        <v>118</v>
      </c>
      <c r="D312" t="s">
        <v>18</v>
      </c>
      <c r="E312" s="86" t="s">
        <v>118</v>
      </c>
      <c r="F312">
        <v>9330.4260903123595</v>
      </c>
      <c r="G312" s="86" t="s">
        <v>10</v>
      </c>
    </row>
    <row r="313" spans="1:7" x14ac:dyDescent="0.25">
      <c r="A313">
        <v>2012</v>
      </c>
      <c r="B313" t="s">
        <v>117</v>
      </c>
      <c r="C313" s="86" t="s">
        <v>118</v>
      </c>
      <c r="D313" t="s">
        <v>68</v>
      </c>
      <c r="E313" s="86" t="s">
        <v>118</v>
      </c>
      <c r="F313">
        <v>6090.9234641269531</v>
      </c>
      <c r="G313" s="86" t="s">
        <v>10</v>
      </c>
    </row>
    <row r="314" spans="1:7" x14ac:dyDescent="0.25">
      <c r="A314">
        <v>2012</v>
      </c>
      <c r="B314" t="s">
        <v>117</v>
      </c>
      <c r="C314" s="86" t="s">
        <v>118</v>
      </c>
      <c r="D314" t="s">
        <v>20</v>
      </c>
      <c r="E314" s="86" t="s">
        <v>118</v>
      </c>
      <c r="F314">
        <v>1386.8668564732411</v>
      </c>
      <c r="G314" s="86" t="s">
        <v>10</v>
      </c>
    </row>
    <row r="315" spans="1:7" x14ac:dyDescent="0.25">
      <c r="A315">
        <v>2012</v>
      </c>
      <c r="B315" t="s">
        <v>117</v>
      </c>
      <c r="C315" s="86" t="s">
        <v>118</v>
      </c>
      <c r="D315" t="s">
        <v>22</v>
      </c>
      <c r="E315" s="86" t="s">
        <v>118</v>
      </c>
      <c r="F315">
        <v>2827.9727937854746</v>
      </c>
      <c r="G315" s="86" t="s">
        <v>10</v>
      </c>
    </row>
    <row r="316" spans="1:7" x14ac:dyDescent="0.25">
      <c r="A316">
        <v>2012</v>
      </c>
      <c r="B316" t="s">
        <v>117</v>
      </c>
      <c r="C316" s="86" t="s">
        <v>118</v>
      </c>
      <c r="D316" t="s">
        <v>24</v>
      </c>
      <c r="E316" s="86" t="s">
        <v>118</v>
      </c>
      <c r="F316">
        <v>3343.3384021004758</v>
      </c>
      <c r="G316" s="86" t="s">
        <v>10</v>
      </c>
    </row>
    <row r="317" spans="1:7" x14ac:dyDescent="0.25">
      <c r="A317">
        <v>2012</v>
      </c>
      <c r="B317" t="s">
        <v>117</v>
      </c>
      <c r="C317" s="86" t="s">
        <v>118</v>
      </c>
      <c r="D317" t="s">
        <v>69</v>
      </c>
      <c r="E317" s="86" t="s">
        <v>118</v>
      </c>
      <c r="F317">
        <v>2373.6195498395286</v>
      </c>
      <c r="G317" s="86" t="s">
        <v>10</v>
      </c>
    </row>
    <row r="318" spans="1:7" x14ac:dyDescent="0.25">
      <c r="A318">
        <v>2012</v>
      </c>
      <c r="B318" t="s">
        <v>117</v>
      </c>
      <c r="C318" s="86" t="s">
        <v>118</v>
      </c>
      <c r="D318" t="s">
        <v>30</v>
      </c>
      <c r="E318" s="86" t="s">
        <v>118</v>
      </c>
      <c r="F318">
        <v>1432.69183897992</v>
      </c>
      <c r="G318" s="86" t="s">
        <v>10</v>
      </c>
    </row>
    <row r="319" spans="1:7" x14ac:dyDescent="0.25">
      <c r="A319">
        <v>2012</v>
      </c>
      <c r="B319" t="s">
        <v>117</v>
      </c>
      <c r="C319" s="86" t="s">
        <v>118</v>
      </c>
      <c r="D319" t="s">
        <v>26</v>
      </c>
      <c r="E319" s="86" t="s">
        <v>118</v>
      </c>
      <c r="F319">
        <v>1200.0672465409343</v>
      </c>
      <c r="G319" s="86" t="s">
        <v>10</v>
      </c>
    </row>
    <row r="320" spans="1:7" x14ac:dyDescent="0.25">
      <c r="A320">
        <v>2012</v>
      </c>
      <c r="B320" t="s">
        <v>117</v>
      </c>
      <c r="C320" s="86" t="s">
        <v>118</v>
      </c>
      <c r="D320" t="s">
        <v>28</v>
      </c>
      <c r="E320" s="86" t="s">
        <v>118</v>
      </c>
      <c r="F320">
        <v>989.49277079545334</v>
      </c>
      <c r="G320" s="86" t="s">
        <v>10</v>
      </c>
    </row>
    <row r="321" spans="1:7" x14ac:dyDescent="0.25">
      <c r="A321">
        <v>2012</v>
      </c>
      <c r="B321" t="s">
        <v>117</v>
      </c>
      <c r="C321" s="86" t="s">
        <v>118</v>
      </c>
      <c r="D321" t="s">
        <v>70</v>
      </c>
      <c r="E321" s="86" t="s">
        <v>118</v>
      </c>
      <c r="F321">
        <v>913.63492236936565</v>
      </c>
      <c r="G321" s="86" t="s">
        <v>10</v>
      </c>
    </row>
    <row r="322" spans="1:7" x14ac:dyDescent="0.25">
      <c r="A322">
        <v>2012</v>
      </c>
      <c r="B322" t="s">
        <v>119</v>
      </c>
      <c r="C322" s="86" t="s">
        <v>118</v>
      </c>
      <c r="D322" s="86" t="s">
        <v>118</v>
      </c>
      <c r="E322" s="86" t="s">
        <v>118</v>
      </c>
      <c r="F322">
        <v>39917.704323006248</v>
      </c>
      <c r="G322" s="86" t="s">
        <v>10</v>
      </c>
    </row>
    <row r="323" spans="1:7" x14ac:dyDescent="0.25">
      <c r="A323">
        <v>2012</v>
      </c>
      <c r="B323" t="s">
        <v>120</v>
      </c>
      <c r="C323" s="86" t="s">
        <v>118</v>
      </c>
      <c r="D323" s="86" t="s">
        <v>118</v>
      </c>
      <c r="E323" s="86" t="s">
        <v>118</v>
      </c>
      <c r="F323">
        <v>1677.7353979704699</v>
      </c>
      <c r="G323" s="86" t="s">
        <v>10</v>
      </c>
    </row>
    <row r="324" spans="1:7" x14ac:dyDescent="0.25">
      <c r="A324">
        <v>2012</v>
      </c>
      <c r="B324" t="s">
        <v>121</v>
      </c>
      <c r="C324" s="86" t="s">
        <v>118</v>
      </c>
      <c r="D324" s="86" t="s">
        <v>118</v>
      </c>
      <c r="E324" s="86" t="s">
        <v>118</v>
      </c>
      <c r="F324">
        <v>41595.439720976719</v>
      </c>
      <c r="G324" s="86" t="s">
        <v>10</v>
      </c>
    </row>
    <row r="325" spans="1:7" x14ac:dyDescent="0.25">
      <c r="A325">
        <v>2013</v>
      </c>
      <c r="B325" t="s">
        <v>117</v>
      </c>
      <c r="C325" s="86" t="s">
        <v>118</v>
      </c>
      <c r="D325" t="s">
        <v>6</v>
      </c>
      <c r="E325" s="86" t="s">
        <v>118</v>
      </c>
      <c r="F325">
        <v>1433.8144616543905</v>
      </c>
      <c r="G325" s="86" t="s">
        <v>10</v>
      </c>
    </row>
    <row r="326" spans="1:7" x14ac:dyDescent="0.25">
      <c r="A326">
        <v>2013</v>
      </c>
      <c r="B326" t="s">
        <v>117</v>
      </c>
      <c r="C326" s="86" t="s">
        <v>118</v>
      </c>
      <c r="D326" t="s">
        <v>8</v>
      </c>
      <c r="E326" s="86" t="s">
        <v>118</v>
      </c>
      <c r="F326">
        <v>655.76606787869696</v>
      </c>
      <c r="G326" s="86" t="s">
        <v>10</v>
      </c>
    </row>
    <row r="327" spans="1:7" x14ac:dyDescent="0.25">
      <c r="A327">
        <v>2013</v>
      </c>
      <c r="B327" t="s">
        <v>117</v>
      </c>
      <c r="C327" s="86" t="s">
        <v>118</v>
      </c>
      <c r="D327" t="s">
        <v>10</v>
      </c>
      <c r="E327" s="86" t="s">
        <v>118</v>
      </c>
      <c r="F327">
        <v>3046.3443189847931</v>
      </c>
      <c r="G327" s="86" t="s">
        <v>10</v>
      </c>
    </row>
    <row r="328" spans="1:7" x14ac:dyDescent="0.25">
      <c r="A328">
        <v>2013</v>
      </c>
      <c r="B328" t="s">
        <v>117</v>
      </c>
      <c r="C328" s="86" t="s">
        <v>118</v>
      </c>
      <c r="D328" t="s">
        <v>12</v>
      </c>
      <c r="E328" s="86" t="s">
        <v>118</v>
      </c>
      <c r="F328">
        <v>982.90596976865504</v>
      </c>
      <c r="G328" s="86" t="s">
        <v>10</v>
      </c>
    </row>
    <row r="329" spans="1:7" x14ac:dyDescent="0.25">
      <c r="A329">
        <v>2013</v>
      </c>
      <c r="B329" t="s">
        <v>117</v>
      </c>
      <c r="C329" s="86" t="s">
        <v>118</v>
      </c>
      <c r="D329" t="s">
        <v>14</v>
      </c>
      <c r="E329" s="86" t="s">
        <v>118</v>
      </c>
      <c r="F329">
        <v>145.29107131127105</v>
      </c>
      <c r="G329" s="86" t="s">
        <v>10</v>
      </c>
    </row>
    <row r="330" spans="1:7" x14ac:dyDescent="0.25">
      <c r="A330">
        <v>2013</v>
      </c>
      <c r="B330" t="s">
        <v>117</v>
      </c>
      <c r="C330" s="86" t="s">
        <v>118</v>
      </c>
      <c r="D330" t="s">
        <v>16</v>
      </c>
      <c r="E330" s="86" t="s">
        <v>118</v>
      </c>
      <c r="F330">
        <v>6632.6505801035755</v>
      </c>
      <c r="G330" s="86" t="s">
        <v>10</v>
      </c>
    </row>
    <row r="331" spans="1:7" x14ac:dyDescent="0.25">
      <c r="A331">
        <v>2013</v>
      </c>
      <c r="B331" t="s">
        <v>117</v>
      </c>
      <c r="C331" s="86" t="s">
        <v>118</v>
      </c>
      <c r="D331" t="s">
        <v>18</v>
      </c>
      <c r="E331" s="86" t="s">
        <v>118</v>
      </c>
      <c r="F331">
        <v>9821.9912441537508</v>
      </c>
      <c r="G331" s="86" t="s">
        <v>10</v>
      </c>
    </row>
    <row r="332" spans="1:7" x14ac:dyDescent="0.25">
      <c r="A332">
        <v>2013</v>
      </c>
      <c r="B332" t="s">
        <v>117</v>
      </c>
      <c r="C332" s="86" t="s">
        <v>118</v>
      </c>
      <c r="D332" t="s">
        <v>68</v>
      </c>
      <c r="E332" s="86" t="s">
        <v>118</v>
      </c>
      <c r="F332">
        <v>6388.8724787011524</v>
      </c>
      <c r="G332" s="86" t="s">
        <v>10</v>
      </c>
    </row>
    <row r="333" spans="1:7" x14ac:dyDescent="0.25">
      <c r="A333">
        <v>2013</v>
      </c>
      <c r="B333" t="s">
        <v>117</v>
      </c>
      <c r="C333" s="86" t="s">
        <v>118</v>
      </c>
      <c r="D333" t="s">
        <v>20</v>
      </c>
      <c r="E333" s="86" t="s">
        <v>118</v>
      </c>
      <c r="F333">
        <v>1436.9407473885435</v>
      </c>
      <c r="G333" s="86" t="s">
        <v>10</v>
      </c>
    </row>
    <row r="334" spans="1:7" x14ac:dyDescent="0.25">
      <c r="A334">
        <v>2013</v>
      </c>
      <c r="B334" t="s">
        <v>117</v>
      </c>
      <c r="C334" s="86" t="s">
        <v>118</v>
      </c>
      <c r="D334" t="s">
        <v>22</v>
      </c>
      <c r="E334" s="86" t="s">
        <v>118</v>
      </c>
      <c r="F334">
        <v>2946.7741576261387</v>
      </c>
      <c r="G334" s="86" t="s">
        <v>10</v>
      </c>
    </row>
    <row r="335" spans="1:7" x14ac:dyDescent="0.25">
      <c r="A335">
        <v>2013</v>
      </c>
      <c r="B335" t="s">
        <v>117</v>
      </c>
      <c r="C335" s="86" t="s">
        <v>118</v>
      </c>
      <c r="D335" t="s">
        <v>24</v>
      </c>
      <c r="E335" s="86" t="s">
        <v>118</v>
      </c>
      <c r="F335">
        <v>4022.3059744745183</v>
      </c>
      <c r="G335" s="86" t="s">
        <v>10</v>
      </c>
    </row>
    <row r="336" spans="1:7" x14ac:dyDescent="0.25">
      <c r="A336">
        <v>2013</v>
      </c>
      <c r="B336" t="s">
        <v>117</v>
      </c>
      <c r="C336" s="86" t="s">
        <v>118</v>
      </c>
      <c r="D336" t="s">
        <v>69</v>
      </c>
      <c r="E336" s="86" t="s">
        <v>118</v>
      </c>
      <c r="F336">
        <v>2646.864281799642</v>
      </c>
      <c r="G336" s="86" t="s">
        <v>10</v>
      </c>
    </row>
    <row r="337" spans="1:7" x14ac:dyDescent="0.25">
      <c r="A337">
        <v>2013</v>
      </c>
      <c r="B337" t="s">
        <v>117</v>
      </c>
      <c r="C337" s="86" t="s">
        <v>118</v>
      </c>
      <c r="D337" t="s">
        <v>30</v>
      </c>
      <c r="E337" s="86" t="s">
        <v>118</v>
      </c>
      <c r="F337">
        <v>1592.0859212617538</v>
      </c>
      <c r="G337" s="86" t="s">
        <v>10</v>
      </c>
    </row>
    <row r="338" spans="1:7" x14ac:dyDescent="0.25">
      <c r="A338">
        <v>2013</v>
      </c>
      <c r="B338" t="s">
        <v>117</v>
      </c>
      <c r="C338" s="86" t="s">
        <v>118</v>
      </c>
      <c r="D338" t="s">
        <v>26</v>
      </c>
      <c r="E338" s="86" t="s">
        <v>118</v>
      </c>
      <c r="F338">
        <v>1288.2315345869506</v>
      </c>
      <c r="G338" s="86" t="s">
        <v>10</v>
      </c>
    </row>
    <row r="339" spans="1:7" x14ac:dyDescent="0.25">
      <c r="A339">
        <v>2013</v>
      </c>
      <c r="B339" t="s">
        <v>117</v>
      </c>
      <c r="C339" s="86" t="s">
        <v>118</v>
      </c>
      <c r="D339" t="s">
        <v>28</v>
      </c>
      <c r="E339" s="86" t="s">
        <v>118</v>
      </c>
      <c r="F339">
        <v>1141.7101955857786</v>
      </c>
      <c r="G339" s="86" t="s">
        <v>10</v>
      </c>
    </row>
    <row r="340" spans="1:7" x14ac:dyDescent="0.25">
      <c r="A340">
        <v>2013</v>
      </c>
      <c r="B340" t="s">
        <v>117</v>
      </c>
      <c r="C340" s="86" t="s">
        <v>118</v>
      </c>
      <c r="D340" t="s">
        <v>70</v>
      </c>
      <c r="E340" s="86" t="s">
        <v>118</v>
      </c>
      <c r="F340">
        <v>973.21111626850109</v>
      </c>
      <c r="G340" s="86" t="s">
        <v>10</v>
      </c>
    </row>
    <row r="341" spans="1:7" x14ac:dyDescent="0.25">
      <c r="A341">
        <v>2013</v>
      </c>
      <c r="B341" t="s">
        <v>119</v>
      </c>
      <c r="C341" s="86" t="s">
        <v>118</v>
      </c>
      <c r="D341" s="86" t="s">
        <v>118</v>
      </c>
      <c r="E341" s="86" t="s">
        <v>118</v>
      </c>
      <c r="F341">
        <v>45155.760121548119</v>
      </c>
      <c r="G341" s="86" t="s">
        <v>10</v>
      </c>
    </row>
    <row r="342" spans="1:7" x14ac:dyDescent="0.25">
      <c r="A342">
        <v>2013</v>
      </c>
      <c r="B342" t="s">
        <v>120</v>
      </c>
      <c r="C342" s="86" t="s">
        <v>118</v>
      </c>
      <c r="D342" s="86" t="s">
        <v>118</v>
      </c>
      <c r="E342" s="86" t="s">
        <v>118</v>
      </c>
      <c r="F342">
        <v>1793.7363578527106</v>
      </c>
      <c r="G342" s="86" t="s">
        <v>10</v>
      </c>
    </row>
    <row r="343" spans="1:7" x14ac:dyDescent="0.25">
      <c r="A343">
        <v>2013</v>
      </c>
      <c r="B343" t="s">
        <v>121</v>
      </c>
      <c r="C343" s="86" t="s">
        <v>118</v>
      </c>
      <c r="D343" s="86" t="s">
        <v>118</v>
      </c>
      <c r="E343" s="86" t="s">
        <v>118</v>
      </c>
      <c r="F343">
        <v>46949.496479400827</v>
      </c>
      <c r="G343" s="86" t="s">
        <v>10</v>
      </c>
    </row>
    <row r="344" spans="1:7" x14ac:dyDescent="0.25">
      <c r="A344">
        <v>2014</v>
      </c>
      <c r="B344" t="s">
        <v>117</v>
      </c>
      <c r="C344" s="86" t="s">
        <v>118</v>
      </c>
      <c r="D344" t="s">
        <v>6</v>
      </c>
      <c r="E344" s="86" t="s">
        <v>118</v>
      </c>
      <c r="F344">
        <v>1535.9617523580662</v>
      </c>
      <c r="G344" s="86" t="s">
        <v>10</v>
      </c>
    </row>
    <row r="345" spans="1:7" x14ac:dyDescent="0.25">
      <c r="A345">
        <v>2014</v>
      </c>
      <c r="B345" t="s">
        <v>117</v>
      </c>
      <c r="C345" s="86" t="s">
        <v>118</v>
      </c>
      <c r="D345" t="s">
        <v>8</v>
      </c>
      <c r="E345" s="86" t="s">
        <v>118</v>
      </c>
      <c r="F345">
        <v>732.62710558851882</v>
      </c>
      <c r="G345" s="86" t="s">
        <v>10</v>
      </c>
    </row>
    <row r="346" spans="1:7" x14ac:dyDescent="0.25">
      <c r="A346">
        <v>2014</v>
      </c>
      <c r="B346" t="s">
        <v>117</v>
      </c>
      <c r="C346" s="86" t="s">
        <v>118</v>
      </c>
      <c r="D346" t="s">
        <v>10</v>
      </c>
      <c r="E346" s="86" t="s">
        <v>118</v>
      </c>
      <c r="F346">
        <v>3326.2467810881849</v>
      </c>
      <c r="G346" s="86" t="s">
        <v>10</v>
      </c>
    </row>
    <row r="347" spans="1:7" x14ac:dyDescent="0.25">
      <c r="A347">
        <v>2014</v>
      </c>
      <c r="B347" t="s">
        <v>117</v>
      </c>
      <c r="C347" s="86" t="s">
        <v>118</v>
      </c>
      <c r="D347" t="s">
        <v>12</v>
      </c>
      <c r="E347" s="86" t="s">
        <v>118</v>
      </c>
      <c r="F347">
        <v>841.96169713645145</v>
      </c>
      <c r="G347" s="86" t="s">
        <v>10</v>
      </c>
    </row>
    <row r="348" spans="1:7" x14ac:dyDescent="0.25">
      <c r="A348">
        <v>2014</v>
      </c>
      <c r="B348" t="s">
        <v>117</v>
      </c>
      <c r="C348" s="86" t="s">
        <v>118</v>
      </c>
      <c r="D348" t="s">
        <v>14</v>
      </c>
      <c r="E348" s="86" t="s">
        <v>118</v>
      </c>
      <c r="F348">
        <v>168.1298444779969</v>
      </c>
      <c r="G348" s="86" t="s">
        <v>10</v>
      </c>
    </row>
    <row r="349" spans="1:7" x14ac:dyDescent="0.25">
      <c r="A349">
        <v>2014</v>
      </c>
      <c r="B349" t="s">
        <v>117</v>
      </c>
      <c r="C349" s="86" t="s">
        <v>118</v>
      </c>
      <c r="D349" t="s">
        <v>16</v>
      </c>
      <c r="E349" s="86" t="s">
        <v>118</v>
      </c>
      <c r="F349">
        <v>8187.8642146961993</v>
      </c>
      <c r="G349" s="86" t="s">
        <v>10</v>
      </c>
    </row>
    <row r="350" spans="1:7" x14ac:dyDescent="0.25">
      <c r="A350">
        <v>2014</v>
      </c>
      <c r="B350" t="s">
        <v>117</v>
      </c>
      <c r="C350" s="86" t="s">
        <v>118</v>
      </c>
      <c r="D350" t="s">
        <v>18</v>
      </c>
      <c r="E350" s="86" t="s">
        <v>118</v>
      </c>
      <c r="F350">
        <v>10367.926169504317</v>
      </c>
      <c r="G350" s="86" t="s">
        <v>10</v>
      </c>
    </row>
    <row r="351" spans="1:7" x14ac:dyDescent="0.25">
      <c r="A351">
        <v>2014</v>
      </c>
      <c r="B351" t="s">
        <v>117</v>
      </c>
      <c r="C351" s="86" t="s">
        <v>118</v>
      </c>
      <c r="D351" t="s">
        <v>68</v>
      </c>
      <c r="E351" s="86" t="s">
        <v>118</v>
      </c>
      <c r="F351">
        <v>6673.1584180960781</v>
      </c>
      <c r="G351" s="86" t="s">
        <v>10</v>
      </c>
    </row>
    <row r="352" spans="1:7" x14ac:dyDescent="0.25">
      <c r="A352">
        <v>2014</v>
      </c>
      <c r="B352" t="s">
        <v>117</v>
      </c>
      <c r="C352" s="86" t="s">
        <v>118</v>
      </c>
      <c r="D352" t="s">
        <v>20</v>
      </c>
      <c r="E352" s="86" t="s">
        <v>118</v>
      </c>
      <c r="F352">
        <v>1603.3735752019352</v>
      </c>
      <c r="G352" s="86" t="s">
        <v>10</v>
      </c>
    </row>
    <row r="353" spans="1:7" x14ac:dyDescent="0.25">
      <c r="A353">
        <v>2014</v>
      </c>
      <c r="B353" t="s">
        <v>117</v>
      </c>
      <c r="C353" s="86" t="s">
        <v>118</v>
      </c>
      <c r="D353" t="s">
        <v>22</v>
      </c>
      <c r="E353" s="86" t="s">
        <v>118</v>
      </c>
      <c r="F353">
        <v>3190.6083952620065</v>
      </c>
      <c r="G353" s="86" t="s">
        <v>10</v>
      </c>
    </row>
    <row r="354" spans="1:7" x14ac:dyDescent="0.25">
      <c r="A354">
        <v>2014</v>
      </c>
      <c r="B354" t="s">
        <v>117</v>
      </c>
      <c r="C354" s="86" t="s">
        <v>118</v>
      </c>
      <c r="D354" t="s">
        <v>24</v>
      </c>
      <c r="E354" s="86" t="s">
        <v>118</v>
      </c>
      <c r="F354">
        <v>4491.6177319040016</v>
      </c>
      <c r="G354" s="86" t="s">
        <v>10</v>
      </c>
    </row>
    <row r="355" spans="1:7" x14ac:dyDescent="0.25">
      <c r="A355">
        <v>2014</v>
      </c>
      <c r="B355" t="s">
        <v>117</v>
      </c>
      <c r="C355" s="86" t="s">
        <v>118</v>
      </c>
      <c r="D355" t="s">
        <v>69</v>
      </c>
      <c r="E355" s="86" t="s">
        <v>118</v>
      </c>
      <c r="F355">
        <v>2895.379795640712</v>
      </c>
      <c r="G355" s="86" t="s">
        <v>10</v>
      </c>
    </row>
    <row r="356" spans="1:7" x14ac:dyDescent="0.25">
      <c r="A356">
        <v>2014</v>
      </c>
      <c r="B356" t="s">
        <v>117</v>
      </c>
      <c r="C356" s="86" t="s">
        <v>118</v>
      </c>
      <c r="D356" t="s">
        <v>30</v>
      </c>
      <c r="E356" s="86" t="s">
        <v>118</v>
      </c>
      <c r="F356">
        <v>1655.1553105703968</v>
      </c>
      <c r="G356" s="86" t="s">
        <v>10</v>
      </c>
    </row>
    <row r="357" spans="1:7" x14ac:dyDescent="0.25">
      <c r="A357">
        <v>2014</v>
      </c>
      <c r="B357" t="s">
        <v>117</v>
      </c>
      <c r="C357" s="86" t="s">
        <v>118</v>
      </c>
      <c r="D357" t="s">
        <v>26</v>
      </c>
      <c r="E357" s="86" t="s">
        <v>118</v>
      </c>
      <c r="F357">
        <v>1449.4910836463821</v>
      </c>
      <c r="G357" s="86" t="s">
        <v>10</v>
      </c>
    </row>
    <row r="358" spans="1:7" x14ac:dyDescent="0.25">
      <c r="A358">
        <v>2014</v>
      </c>
      <c r="B358" t="s">
        <v>117</v>
      </c>
      <c r="C358" s="86" t="s">
        <v>118</v>
      </c>
      <c r="D358" t="s">
        <v>28</v>
      </c>
      <c r="E358" s="86" t="s">
        <v>118</v>
      </c>
      <c r="F358">
        <v>1230.3171015204639</v>
      </c>
      <c r="G358" s="86" t="s">
        <v>10</v>
      </c>
    </row>
    <row r="359" spans="1:7" x14ac:dyDescent="0.25">
      <c r="A359">
        <v>2014</v>
      </c>
      <c r="B359" t="s">
        <v>117</v>
      </c>
      <c r="C359" s="86" t="s">
        <v>118</v>
      </c>
      <c r="D359" t="s">
        <v>70</v>
      </c>
      <c r="E359" s="86" t="s">
        <v>118</v>
      </c>
      <c r="F359">
        <v>1056.2739069248162</v>
      </c>
      <c r="G359" s="86" t="s">
        <v>10</v>
      </c>
    </row>
    <row r="360" spans="1:7" x14ac:dyDescent="0.25">
      <c r="A360">
        <v>2014</v>
      </c>
      <c r="B360" t="s">
        <v>119</v>
      </c>
      <c r="C360" s="86" t="s">
        <v>118</v>
      </c>
      <c r="D360" s="86" t="s">
        <v>118</v>
      </c>
      <c r="E360" s="86" t="s">
        <v>118</v>
      </c>
      <c r="F360">
        <v>49406.092883616519</v>
      </c>
      <c r="G360" s="86" t="s">
        <v>10</v>
      </c>
    </row>
    <row r="361" spans="1:7" x14ac:dyDescent="0.25">
      <c r="A361">
        <v>2014</v>
      </c>
      <c r="B361" t="s">
        <v>120</v>
      </c>
      <c r="C361" s="86" t="s">
        <v>118</v>
      </c>
      <c r="D361" s="86" t="s">
        <v>118</v>
      </c>
      <c r="E361" s="86" t="s">
        <v>118</v>
      </c>
      <c r="F361">
        <v>2021.0119983489387</v>
      </c>
      <c r="G361" s="86" t="s">
        <v>10</v>
      </c>
    </row>
    <row r="362" spans="1:7" x14ac:dyDescent="0.25">
      <c r="A362">
        <v>2014</v>
      </c>
      <c r="B362" t="s">
        <v>121</v>
      </c>
      <c r="C362" s="86" t="s">
        <v>118</v>
      </c>
      <c r="D362" s="86" t="s">
        <v>118</v>
      </c>
      <c r="E362" s="86" t="s">
        <v>118</v>
      </c>
      <c r="F362">
        <v>51427.104881965461</v>
      </c>
      <c r="G362" s="86" t="s">
        <v>10</v>
      </c>
    </row>
    <row r="363" spans="1:7" x14ac:dyDescent="0.25">
      <c r="A363">
        <v>2015</v>
      </c>
      <c r="B363" t="s">
        <v>117</v>
      </c>
      <c r="C363" s="86" t="s">
        <v>118</v>
      </c>
      <c r="D363" t="s">
        <v>6</v>
      </c>
      <c r="E363" s="86" t="s">
        <v>118</v>
      </c>
      <c r="F363">
        <v>1644.9363320971274</v>
      </c>
      <c r="G363" s="86" t="s">
        <v>10</v>
      </c>
    </row>
    <row r="364" spans="1:7" x14ac:dyDescent="0.25">
      <c r="A364">
        <v>2015</v>
      </c>
      <c r="B364" t="s">
        <v>117</v>
      </c>
      <c r="C364" s="86" t="s">
        <v>118</v>
      </c>
      <c r="D364" t="s">
        <v>8</v>
      </c>
      <c r="E364" s="86" t="s">
        <v>118</v>
      </c>
      <c r="F364">
        <v>831.39831344556706</v>
      </c>
      <c r="G364" s="86" t="s">
        <v>10</v>
      </c>
    </row>
    <row r="365" spans="1:7" x14ac:dyDescent="0.25">
      <c r="A365">
        <v>2015</v>
      </c>
      <c r="B365" t="s">
        <v>117</v>
      </c>
      <c r="C365" s="86" t="s">
        <v>118</v>
      </c>
      <c r="D365" t="s">
        <v>10</v>
      </c>
      <c r="E365" s="86" t="s">
        <v>118</v>
      </c>
      <c r="F365">
        <v>3491.1386504001798</v>
      </c>
      <c r="G365" s="86" t="s">
        <v>10</v>
      </c>
    </row>
    <row r="366" spans="1:7" x14ac:dyDescent="0.25">
      <c r="A366">
        <v>2015</v>
      </c>
      <c r="B366" t="s">
        <v>117</v>
      </c>
      <c r="C366" s="86" t="s">
        <v>118</v>
      </c>
      <c r="D366" t="s">
        <v>12</v>
      </c>
      <c r="E366" s="86" t="s">
        <v>118</v>
      </c>
      <c r="F366">
        <v>872.98906773829492</v>
      </c>
      <c r="G366" s="86" t="s">
        <v>10</v>
      </c>
    </row>
    <row r="367" spans="1:7" x14ac:dyDescent="0.25">
      <c r="A367">
        <v>2015</v>
      </c>
      <c r="B367" t="s">
        <v>117</v>
      </c>
      <c r="C367" s="86" t="s">
        <v>118</v>
      </c>
      <c r="D367" t="s">
        <v>14</v>
      </c>
      <c r="E367" s="86" t="s">
        <v>118</v>
      </c>
      <c r="F367">
        <v>146.02440617513281</v>
      </c>
      <c r="G367" s="86" t="s">
        <v>10</v>
      </c>
    </row>
    <row r="368" spans="1:7" x14ac:dyDescent="0.25">
      <c r="A368">
        <v>2015</v>
      </c>
      <c r="B368" t="s">
        <v>117</v>
      </c>
      <c r="C368" s="86" t="s">
        <v>118</v>
      </c>
      <c r="D368" t="s">
        <v>16</v>
      </c>
      <c r="E368" s="86" t="s">
        <v>118</v>
      </c>
      <c r="F368">
        <v>9480.9463737773331</v>
      </c>
      <c r="G368" s="86" t="s">
        <v>10</v>
      </c>
    </row>
    <row r="369" spans="1:7" x14ac:dyDescent="0.25">
      <c r="A369">
        <v>2015</v>
      </c>
      <c r="B369" t="s">
        <v>117</v>
      </c>
      <c r="C369" s="86" t="s">
        <v>118</v>
      </c>
      <c r="D369" t="s">
        <v>18</v>
      </c>
      <c r="E369" s="86" t="s">
        <v>118</v>
      </c>
      <c r="F369">
        <v>10713.074861751184</v>
      </c>
      <c r="G369" s="86" t="s">
        <v>10</v>
      </c>
    </row>
    <row r="370" spans="1:7" x14ac:dyDescent="0.25">
      <c r="A370">
        <v>2015</v>
      </c>
      <c r="B370" t="s">
        <v>117</v>
      </c>
      <c r="C370" s="86" t="s">
        <v>118</v>
      </c>
      <c r="D370" t="s">
        <v>68</v>
      </c>
      <c r="E370" s="86" t="s">
        <v>118</v>
      </c>
      <c r="F370">
        <v>7271.8951637224545</v>
      </c>
      <c r="G370" s="86" t="s">
        <v>10</v>
      </c>
    </row>
    <row r="371" spans="1:7" x14ac:dyDescent="0.25">
      <c r="A371">
        <v>2015</v>
      </c>
      <c r="B371" t="s">
        <v>117</v>
      </c>
      <c r="C371" s="86" t="s">
        <v>118</v>
      </c>
      <c r="D371" t="s">
        <v>20</v>
      </c>
      <c r="E371" s="86" t="s">
        <v>118</v>
      </c>
      <c r="F371">
        <v>1856.8439731992564</v>
      </c>
      <c r="G371" s="86" t="s">
        <v>10</v>
      </c>
    </row>
    <row r="372" spans="1:7" x14ac:dyDescent="0.25">
      <c r="A372">
        <v>2015</v>
      </c>
      <c r="B372" t="s">
        <v>117</v>
      </c>
      <c r="C372" s="86" t="s">
        <v>118</v>
      </c>
      <c r="D372" t="s">
        <v>22</v>
      </c>
      <c r="E372" s="86" t="s">
        <v>118</v>
      </c>
      <c r="F372">
        <v>3459.5995700830376</v>
      </c>
      <c r="G372" s="86" t="s">
        <v>10</v>
      </c>
    </row>
    <row r="373" spans="1:7" x14ac:dyDescent="0.25">
      <c r="A373">
        <v>2015</v>
      </c>
      <c r="B373" t="s">
        <v>117</v>
      </c>
      <c r="C373" s="86" t="s">
        <v>118</v>
      </c>
      <c r="D373" t="s">
        <v>24</v>
      </c>
      <c r="E373" s="86" t="s">
        <v>118</v>
      </c>
      <c r="F373">
        <v>4812.499366572205</v>
      </c>
      <c r="G373" s="86" t="s">
        <v>10</v>
      </c>
    </row>
    <row r="374" spans="1:7" x14ac:dyDescent="0.25">
      <c r="A374">
        <v>2015</v>
      </c>
      <c r="B374" t="s">
        <v>117</v>
      </c>
      <c r="C374" s="86" t="s">
        <v>118</v>
      </c>
      <c r="D374" t="s">
        <v>69</v>
      </c>
      <c r="E374" s="86" t="s">
        <v>118</v>
      </c>
      <c r="F374">
        <v>3076.3395411761708</v>
      </c>
      <c r="G374" s="86" t="s">
        <v>10</v>
      </c>
    </row>
    <row r="375" spans="1:7" x14ac:dyDescent="0.25">
      <c r="A375">
        <v>2015</v>
      </c>
      <c r="B375" t="s">
        <v>117</v>
      </c>
      <c r="C375" s="86" t="s">
        <v>118</v>
      </c>
      <c r="D375" t="s">
        <v>30</v>
      </c>
      <c r="E375" s="86" t="s">
        <v>118</v>
      </c>
      <c r="F375">
        <v>1869.9384289250756</v>
      </c>
      <c r="G375" s="86" t="s">
        <v>10</v>
      </c>
    </row>
    <row r="376" spans="1:7" x14ac:dyDescent="0.25">
      <c r="A376">
        <v>2015</v>
      </c>
      <c r="B376" t="s">
        <v>117</v>
      </c>
      <c r="C376" s="86" t="s">
        <v>118</v>
      </c>
      <c r="D376" t="s">
        <v>26</v>
      </c>
      <c r="E376" s="86" t="s">
        <v>118</v>
      </c>
      <c r="F376">
        <v>1646.6072390633747</v>
      </c>
      <c r="G376" s="86" t="s">
        <v>10</v>
      </c>
    </row>
    <row r="377" spans="1:7" x14ac:dyDescent="0.25">
      <c r="A377">
        <v>2015</v>
      </c>
      <c r="B377" t="s">
        <v>117</v>
      </c>
      <c r="C377" s="86" t="s">
        <v>118</v>
      </c>
      <c r="D377" t="s">
        <v>28</v>
      </c>
      <c r="E377" s="86" t="s">
        <v>118</v>
      </c>
      <c r="F377">
        <v>1340.5536723618318</v>
      </c>
      <c r="G377" s="86" t="s">
        <v>10</v>
      </c>
    </row>
    <row r="378" spans="1:7" x14ac:dyDescent="0.25">
      <c r="A378">
        <v>2015</v>
      </c>
      <c r="B378" t="s">
        <v>117</v>
      </c>
      <c r="C378" s="86" t="s">
        <v>118</v>
      </c>
      <c r="D378" t="s">
        <v>70</v>
      </c>
      <c r="E378" s="86" t="s">
        <v>118</v>
      </c>
      <c r="F378">
        <v>1123.0930022256496</v>
      </c>
      <c r="G378" s="86" t="s">
        <v>10</v>
      </c>
    </row>
    <row r="379" spans="1:7" x14ac:dyDescent="0.25">
      <c r="A379">
        <v>2015</v>
      </c>
      <c r="B379" t="s">
        <v>119</v>
      </c>
      <c r="C379" s="86" t="s">
        <v>118</v>
      </c>
      <c r="D379" s="86" t="s">
        <v>118</v>
      </c>
      <c r="E379" s="86" t="s">
        <v>118</v>
      </c>
      <c r="F379">
        <v>53637.877962713887</v>
      </c>
      <c r="G379" s="86" t="s">
        <v>10</v>
      </c>
    </row>
    <row r="380" spans="1:7" x14ac:dyDescent="0.25">
      <c r="A380">
        <v>2015</v>
      </c>
      <c r="B380" t="s">
        <v>120</v>
      </c>
      <c r="C380" s="86" t="s">
        <v>118</v>
      </c>
      <c r="D380" s="86" t="s">
        <v>118</v>
      </c>
      <c r="E380" s="86" t="s">
        <v>118</v>
      </c>
      <c r="F380">
        <v>2129.9281104642291</v>
      </c>
      <c r="G380" s="86" t="s">
        <v>10</v>
      </c>
    </row>
    <row r="381" spans="1:7" x14ac:dyDescent="0.25">
      <c r="A381">
        <v>2015</v>
      </c>
      <c r="B381" t="s">
        <v>121</v>
      </c>
      <c r="C381" s="86" t="s">
        <v>118</v>
      </c>
      <c r="D381" s="86" t="s">
        <v>118</v>
      </c>
      <c r="E381" s="86" t="s">
        <v>118</v>
      </c>
      <c r="F381">
        <v>55767.806073178115</v>
      </c>
      <c r="G381" s="86" t="s">
        <v>10</v>
      </c>
    </row>
    <row r="382" spans="1:7" x14ac:dyDescent="0.25">
      <c r="A382">
        <v>2016</v>
      </c>
      <c r="B382" t="s">
        <v>117</v>
      </c>
      <c r="C382" s="86" t="s">
        <v>118</v>
      </c>
      <c r="D382" t="s">
        <v>6</v>
      </c>
      <c r="E382" s="86" t="s">
        <v>118</v>
      </c>
      <c r="F382">
        <v>1661.6781495372891</v>
      </c>
      <c r="G382" s="86" t="s">
        <v>10</v>
      </c>
    </row>
    <row r="383" spans="1:7" x14ac:dyDescent="0.25">
      <c r="A383">
        <v>2016</v>
      </c>
      <c r="B383" t="s">
        <v>117</v>
      </c>
      <c r="C383" s="86" t="s">
        <v>118</v>
      </c>
      <c r="D383" t="s">
        <v>8</v>
      </c>
      <c r="E383" s="86" t="s">
        <v>118</v>
      </c>
      <c r="F383">
        <v>861.67900555327151</v>
      </c>
      <c r="G383" s="86" t="s">
        <v>10</v>
      </c>
    </row>
    <row r="384" spans="1:7" x14ac:dyDescent="0.25">
      <c r="A384">
        <v>2016</v>
      </c>
      <c r="B384" t="s">
        <v>117</v>
      </c>
      <c r="C384" s="86" t="s">
        <v>118</v>
      </c>
      <c r="D384" t="s">
        <v>10</v>
      </c>
      <c r="E384" s="86" t="s">
        <v>118</v>
      </c>
      <c r="F384">
        <v>3615.6777350888951</v>
      </c>
      <c r="G384" s="86" t="s">
        <v>10</v>
      </c>
    </row>
    <row r="385" spans="1:7" x14ac:dyDescent="0.25">
      <c r="A385">
        <v>2016</v>
      </c>
      <c r="B385" t="s">
        <v>117</v>
      </c>
      <c r="C385" s="86" t="s">
        <v>118</v>
      </c>
      <c r="D385" t="s">
        <v>12</v>
      </c>
      <c r="E385" s="86" t="s">
        <v>118</v>
      </c>
      <c r="F385">
        <v>1030.8495501574903</v>
      </c>
      <c r="G385" s="86" t="s">
        <v>10</v>
      </c>
    </row>
    <row r="386" spans="1:7" x14ac:dyDescent="0.25">
      <c r="A386">
        <v>2016</v>
      </c>
      <c r="B386" t="s">
        <v>117</v>
      </c>
      <c r="C386" s="86" t="s">
        <v>118</v>
      </c>
      <c r="D386" t="s">
        <v>14</v>
      </c>
      <c r="E386" s="86" t="s">
        <v>118</v>
      </c>
      <c r="F386">
        <v>163.81382795949338</v>
      </c>
      <c r="G386" s="86" t="s">
        <v>10</v>
      </c>
    </row>
    <row r="387" spans="1:7" x14ac:dyDescent="0.25">
      <c r="A387">
        <v>2016</v>
      </c>
      <c r="B387" t="s">
        <v>117</v>
      </c>
      <c r="C387" s="86" t="s">
        <v>118</v>
      </c>
      <c r="D387" t="s">
        <v>16</v>
      </c>
      <c r="E387" s="86" t="s">
        <v>118</v>
      </c>
      <c r="F387">
        <v>10711.910048446087</v>
      </c>
      <c r="G387" s="86" t="s">
        <v>10</v>
      </c>
    </row>
    <row r="388" spans="1:7" x14ac:dyDescent="0.25">
      <c r="A388">
        <v>2016</v>
      </c>
      <c r="B388" t="s">
        <v>117</v>
      </c>
      <c r="C388" s="86" t="s">
        <v>118</v>
      </c>
      <c r="D388" t="s">
        <v>18</v>
      </c>
      <c r="E388" s="86" t="s">
        <v>118</v>
      </c>
      <c r="F388">
        <v>11179.123690374186</v>
      </c>
      <c r="G388" s="86" t="s">
        <v>10</v>
      </c>
    </row>
    <row r="389" spans="1:7" x14ac:dyDescent="0.25">
      <c r="A389">
        <v>2016</v>
      </c>
      <c r="B389" t="s">
        <v>117</v>
      </c>
      <c r="C389" s="86" t="s">
        <v>118</v>
      </c>
      <c r="D389" t="s">
        <v>68</v>
      </c>
      <c r="E389" s="86" t="s">
        <v>118</v>
      </c>
      <c r="F389">
        <v>7445.5913208975089</v>
      </c>
      <c r="G389" s="86" t="s">
        <v>10</v>
      </c>
    </row>
    <row r="390" spans="1:7" x14ac:dyDescent="0.25">
      <c r="A390">
        <v>2016</v>
      </c>
      <c r="B390" t="s">
        <v>117</v>
      </c>
      <c r="C390" s="86" t="s">
        <v>118</v>
      </c>
      <c r="D390" t="s">
        <v>20</v>
      </c>
      <c r="E390" s="86" t="s">
        <v>118</v>
      </c>
      <c r="F390">
        <v>2002.9174600134024</v>
      </c>
      <c r="G390" s="86" t="s">
        <v>10</v>
      </c>
    </row>
    <row r="391" spans="1:7" x14ac:dyDescent="0.25">
      <c r="A391">
        <v>2016</v>
      </c>
      <c r="B391" t="s">
        <v>117</v>
      </c>
      <c r="C391" s="86" t="s">
        <v>118</v>
      </c>
      <c r="D391" t="s">
        <v>22</v>
      </c>
      <c r="E391" s="86" t="s">
        <v>118</v>
      </c>
      <c r="F391">
        <v>3701.8039095571044</v>
      </c>
      <c r="G391" s="86" t="s">
        <v>10</v>
      </c>
    </row>
    <row r="392" spans="1:7" x14ac:dyDescent="0.25">
      <c r="A392">
        <v>2016</v>
      </c>
      <c r="B392" t="s">
        <v>117</v>
      </c>
      <c r="C392" s="86" t="s">
        <v>118</v>
      </c>
      <c r="D392" t="s">
        <v>24</v>
      </c>
      <c r="E392" s="86" t="s">
        <v>118</v>
      </c>
      <c r="F392">
        <v>5145.3847984525228</v>
      </c>
      <c r="G392" s="86" t="s">
        <v>10</v>
      </c>
    </row>
    <row r="393" spans="1:7" x14ac:dyDescent="0.25">
      <c r="A393">
        <v>2016</v>
      </c>
      <c r="B393" t="s">
        <v>117</v>
      </c>
      <c r="C393" s="86" t="s">
        <v>118</v>
      </c>
      <c r="D393" t="s">
        <v>69</v>
      </c>
      <c r="E393" s="86" t="s">
        <v>118</v>
      </c>
      <c r="F393">
        <v>3184.0916298518978</v>
      </c>
      <c r="G393" s="86" t="s">
        <v>10</v>
      </c>
    </row>
    <row r="394" spans="1:7" x14ac:dyDescent="0.25">
      <c r="A394">
        <v>2016</v>
      </c>
      <c r="B394" t="s">
        <v>117</v>
      </c>
      <c r="C394" s="86" t="s">
        <v>118</v>
      </c>
      <c r="D394" t="s">
        <v>30</v>
      </c>
      <c r="E394" s="86" t="s">
        <v>118</v>
      </c>
      <c r="F394">
        <v>2154.723563198283</v>
      </c>
      <c r="G394" s="86" t="s">
        <v>10</v>
      </c>
    </row>
    <row r="395" spans="1:7" x14ac:dyDescent="0.25">
      <c r="A395">
        <v>2016</v>
      </c>
      <c r="B395" t="s">
        <v>117</v>
      </c>
      <c r="C395" s="86" t="s">
        <v>118</v>
      </c>
      <c r="D395" t="s">
        <v>26</v>
      </c>
      <c r="E395" s="86" t="s">
        <v>118</v>
      </c>
      <c r="F395">
        <v>1787.8888852504169</v>
      </c>
      <c r="G395" s="86" t="s">
        <v>10</v>
      </c>
    </row>
    <row r="396" spans="1:7" x14ac:dyDescent="0.25">
      <c r="A396">
        <v>2016</v>
      </c>
      <c r="B396" t="s">
        <v>117</v>
      </c>
      <c r="C396" s="86" t="s">
        <v>118</v>
      </c>
      <c r="D396" t="s">
        <v>28</v>
      </c>
      <c r="E396" s="86" t="s">
        <v>118</v>
      </c>
      <c r="F396">
        <v>1560.358799629254</v>
      </c>
      <c r="G396" s="86" t="s">
        <v>10</v>
      </c>
    </row>
    <row r="397" spans="1:7" x14ac:dyDescent="0.25">
      <c r="A397">
        <v>2016</v>
      </c>
      <c r="B397" t="s">
        <v>117</v>
      </c>
      <c r="C397" s="86" t="s">
        <v>118</v>
      </c>
      <c r="D397" t="s">
        <v>70</v>
      </c>
      <c r="E397" s="86" t="s">
        <v>118</v>
      </c>
      <c r="F397">
        <v>1175.7591697698952</v>
      </c>
      <c r="G397" s="86" t="s">
        <v>10</v>
      </c>
    </row>
    <row r="398" spans="1:7" x14ac:dyDescent="0.25">
      <c r="A398">
        <v>2016</v>
      </c>
      <c r="B398" t="s">
        <v>119</v>
      </c>
      <c r="C398" s="86" t="s">
        <v>118</v>
      </c>
      <c r="D398" s="86" t="s">
        <v>118</v>
      </c>
      <c r="E398" s="86" t="s">
        <v>118</v>
      </c>
      <c r="F398">
        <v>57383.251543737002</v>
      </c>
      <c r="G398" s="86" t="s">
        <v>10</v>
      </c>
    </row>
    <row r="399" spans="1:7" x14ac:dyDescent="0.25">
      <c r="A399">
        <v>2016</v>
      </c>
      <c r="B399" t="s">
        <v>120</v>
      </c>
      <c r="C399" s="86" t="s">
        <v>118</v>
      </c>
      <c r="D399" s="86" t="s">
        <v>118</v>
      </c>
      <c r="E399" s="86" t="s">
        <v>118</v>
      </c>
      <c r="F399">
        <v>2377.6071740988937</v>
      </c>
      <c r="G399" s="86" t="s">
        <v>10</v>
      </c>
    </row>
    <row r="400" spans="1:7" x14ac:dyDescent="0.25">
      <c r="A400">
        <v>2016</v>
      </c>
      <c r="B400" t="s">
        <v>121</v>
      </c>
      <c r="C400" s="86" t="s">
        <v>118</v>
      </c>
      <c r="D400" s="86" t="s">
        <v>118</v>
      </c>
      <c r="E400" s="86" t="s">
        <v>118</v>
      </c>
      <c r="F400">
        <v>59760.858717835894</v>
      </c>
      <c r="G400" s="86" t="s">
        <v>10</v>
      </c>
    </row>
    <row r="401" spans="1:7" x14ac:dyDescent="0.25">
      <c r="A401">
        <v>2017</v>
      </c>
      <c r="B401" t="s">
        <v>117</v>
      </c>
      <c r="C401" s="86" t="s">
        <v>118</v>
      </c>
      <c r="D401" t="s">
        <v>6</v>
      </c>
      <c r="E401" s="86" t="s">
        <v>118</v>
      </c>
      <c r="F401">
        <v>1654.9081713925927</v>
      </c>
      <c r="G401" s="86" t="s">
        <v>10</v>
      </c>
    </row>
    <row r="402" spans="1:7" x14ac:dyDescent="0.25">
      <c r="A402">
        <v>2017</v>
      </c>
      <c r="B402" t="s">
        <v>117</v>
      </c>
      <c r="C402" s="86" t="s">
        <v>118</v>
      </c>
      <c r="D402" t="s">
        <v>8</v>
      </c>
      <c r="E402" s="86" t="s">
        <v>118</v>
      </c>
      <c r="F402">
        <v>874.72004735724738</v>
      </c>
      <c r="G402" s="86" t="s">
        <v>10</v>
      </c>
    </row>
    <row r="403" spans="1:7" x14ac:dyDescent="0.25">
      <c r="A403">
        <v>2017</v>
      </c>
      <c r="B403" t="s">
        <v>117</v>
      </c>
      <c r="C403" s="86" t="s">
        <v>118</v>
      </c>
      <c r="D403" t="s">
        <v>10</v>
      </c>
      <c r="E403" s="86" t="s">
        <v>118</v>
      </c>
      <c r="F403">
        <v>3814.8373594493564</v>
      </c>
      <c r="G403" s="86" t="s">
        <v>10</v>
      </c>
    </row>
    <row r="404" spans="1:7" x14ac:dyDescent="0.25">
      <c r="A404">
        <v>2017</v>
      </c>
      <c r="B404" t="s">
        <v>117</v>
      </c>
      <c r="C404" s="86" t="s">
        <v>118</v>
      </c>
      <c r="D404" t="s">
        <v>12</v>
      </c>
      <c r="E404" s="86" t="s">
        <v>118</v>
      </c>
      <c r="F404">
        <v>1144.6511768612725</v>
      </c>
      <c r="G404" s="86" t="s">
        <v>10</v>
      </c>
    </row>
    <row r="405" spans="1:7" x14ac:dyDescent="0.25">
      <c r="A405">
        <v>2017</v>
      </c>
      <c r="B405" t="s">
        <v>117</v>
      </c>
      <c r="C405" s="86" t="s">
        <v>118</v>
      </c>
      <c r="D405" t="s">
        <v>14</v>
      </c>
      <c r="E405" s="86" t="s">
        <v>118</v>
      </c>
      <c r="F405">
        <v>193.34321413974803</v>
      </c>
      <c r="G405" s="86" t="s">
        <v>10</v>
      </c>
    </row>
    <row r="406" spans="1:7" x14ac:dyDescent="0.25">
      <c r="A406">
        <v>2017</v>
      </c>
      <c r="B406" t="s">
        <v>117</v>
      </c>
      <c r="C406" s="86" t="s">
        <v>118</v>
      </c>
      <c r="D406" t="s">
        <v>16</v>
      </c>
      <c r="E406" s="86" t="s">
        <v>118</v>
      </c>
      <c r="F406">
        <v>12147.954995387323</v>
      </c>
      <c r="G406" s="86" t="s">
        <v>10</v>
      </c>
    </row>
    <row r="407" spans="1:7" x14ac:dyDescent="0.25">
      <c r="A407">
        <v>2017</v>
      </c>
      <c r="B407" t="s">
        <v>117</v>
      </c>
      <c r="C407" s="86" t="s">
        <v>118</v>
      </c>
      <c r="D407" t="s">
        <v>18</v>
      </c>
      <c r="E407" s="86" t="s">
        <v>118</v>
      </c>
      <c r="F407">
        <v>11686.31444963996</v>
      </c>
      <c r="G407" s="86" t="s">
        <v>10</v>
      </c>
    </row>
    <row r="408" spans="1:7" x14ac:dyDescent="0.25">
      <c r="A408">
        <v>2017</v>
      </c>
      <c r="B408" t="s">
        <v>117</v>
      </c>
      <c r="C408" s="86" t="s">
        <v>118</v>
      </c>
      <c r="D408" t="s">
        <v>68</v>
      </c>
      <c r="E408" s="86" t="s">
        <v>118</v>
      </c>
      <c r="F408">
        <v>8086.4200673635069</v>
      </c>
      <c r="G408" s="86" t="s">
        <v>10</v>
      </c>
    </row>
    <row r="409" spans="1:7" x14ac:dyDescent="0.25">
      <c r="A409">
        <v>2017</v>
      </c>
      <c r="B409" t="s">
        <v>117</v>
      </c>
      <c r="C409" s="86" t="s">
        <v>118</v>
      </c>
      <c r="D409" t="s">
        <v>20</v>
      </c>
      <c r="E409" s="86" t="s">
        <v>118</v>
      </c>
      <c r="F409">
        <v>2034.8059191435361</v>
      </c>
      <c r="G409" s="86" t="s">
        <v>10</v>
      </c>
    </row>
    <row r="410" spans="1:7" x14ac:dyDescent="0.25">
      <c r="A410">
        <v>2017</v>
      </c>
      <c r="B410" t="s">
        <v>117</v>
      </c>
      <c r="C410" s="86" t="s">
        <v>118</v>
      </c>
      <c r="D410" t="s">
        <v>22</v>
      </c>
      <c r="E410" s="86" t="s">
        <v>118</v>
      </c>
      <c r="F410">
        <v>4043.4813823346058</v>
      </c>
      <c r="G410" s="86" t="s">
        <v>10</v>
      </c>
    </row>
    <row r="411" spans="1:7" x14ac:dyDescent="0.25">
      <c r="A411">
        <v>2017</v>
      </c>
      <c r="B411" t="s">
        <v>117</v>
      </c>
      <c r="C411" s="86" t="s">
        <v>118</v>
      </c>
      <c r="D411" t="s">
        <v>24</v>
      </c>
      <c r="E411" s="86" t="s">
        <v>118</v>
      </c>
      <c r="F411">
        <v>5511.775240962631</v>
      </c>
      <c r="G411" s="86" t="s">
        <v>10</v>
      </c>
    </row>
    <row r="412" spans="1:7" x14ac:dyDescent="0.25">
      <c r="A412">
        <v>2017</v>
      </c>
      <c r="B412" t="s">
        <v>117</v>
      </c>
      <c r="C412" s="86" t="s">
        <v>118</v>
      </c>
      <c r="D412" t="s">
        <v>69</v>
      </c>
      <c r="E412" s="86" t="s">
        <v>118</v>
      </c>
      <c r="F412">
        <v>3295.8103986777928</v>
      </c>
      <c r="G412" s="86" t="s">
        <v>10</v>
      </c>
    </row>
    <row r="413" spans="1:7" x14ac:dyDescent="0.25">
      <c r="A413">
        <v>2017</v>
      </c>
      <c r="B413" t="s">
        <v>117</v>
      </c>
      <c r="C413" s="86" t="s">
        <v>118</v>
      </c>
      <c r="D413" t="s">
        <v>30</v>
      </c>
      <c r="E413" s="86" t="s">
        <v>118</v>
      </c>
      <c r="F413">
        <v>2500.8802795171359</v>
      </c>
      <c r="G413" s="86" t="s">
        <v>10</v>
      </c>
    </row>
    <row r="414" spans="1:7" x14ac:dyDescent="0.25">
      <c r="A414">
        <v>2017</v>
      </c>
      <c r="B414" t="s">
        <v>117</v>
      </c>
      <c r="C414" s="86" t="s">
        <v>118</v>
      </c>
      <c r="D414" t="s">
        <v>26</v>
      </c>
      <c r="E414" s="86" t="s">
        <v>118</v>
      </c>
      <c r="F414">
        <v>1995.8618232883441</v>
      </c>
      <c r="G414" s="86" t="s">
        <v>10</v>
      </c>
    </row>
    <row r="415" spans="1:7" x14ac:dyDescent="0.25">
      <c r="A415">
        <v>2017</v>
      </c>
      <c r="B415" t="s">
        <v>117</v>
      </c>
      <c r="C415" s="86" t="s">
        <v>118</v>
      </c>
      <c r="D415" t="s">
        <v>28</v>
      </c>
      <c r="E415" s="86" t="s">
        <v>118</v>
      </c>
      <c r="F415">
        <v>1763.0632992034264</v>
      </c>
      <c r="G415" s="86" t="s">
        <v>10</v>
      </c>
    </row>
    <row r="416" spans="1:7" x14ac:dyDescent="0.25">
      <c r="A416">
        <v>2017</v>
      </c>
      <c r="B416" t="s">
        <v>117</v>
      </c>
      <c r="C416" s="86" t="s">
        <v>118</v>
      </c>
      <c r="D416" t="s">
        <v>70</v>
      </c>
      <c r="E416" s="86" t="s">
        <v>118</v>
      </c>
      <c r="F416">
        <v>1216.8343178750151</v>
      </c>
      <c r="G416" s="86" t="s">
        <v>10</v>
      </c>
    </row>
    <row r="417" spans="1:7" x14ac:dyDescent="0.25">
      <c r="A417">
        <v>2017</v>
      </c>
      <c r="B417" t="s">
        <v>119</v>
      </c>
      <c r="C417" s="86" t="s">
        <v>118</v>
      </c>
      <c r="D417" s="86" t="s">
        <v>118</v>
      </c>
      <c r="E417" s="86" t="s">
        <v>118</v>
      </c>
      <c r="F417">
        <v>61965.662142593501</v>
      </c>
      <c r="G417" s="86" t="s">
        <v>10</v>
      </c>
    </row>
    <row r="418" spans="1:7" x14ac:dyDescent="0.25">
      <c r="A418">
        <v>2017</v>
      </c>
      <c r="B418" t="s">
        <v>120</v>
      </c>
      <c r="C418" s="86" t="s">
        <v>118</v>
      </c>
      <c r="D418" s="86" t="s">
        <v>118</v>
      </c>
      <c r="E418" s="86" t="s">
        <v>118</v>
      </c>
      <c r="F418">
        <v>2362.0266837202466</v>
      </c>
      <c r="G418" s="86" t="s">
        <v>10</v>
      </c>
    </row>
    <row r="419" spans="1:7" x14ac:dyDescent="0.25">
      <c r="A419">
        <v>2017</v>
      </c>
      <c r="B419" t="s">
        <v>121</v>
      </c>
      <c r="C419" s="86" t="s">
        <v>118</v>
      </c>
      <c r="D419" s="86" t="s">
        <v>118</v>
      </c>
      <c r="E419" s="86" t="s">
        <v>118</v>
      </c>
      <c r="F419">
        <v>64327.688826313744</v>
      </c>
      <c r="G419" s="86" t="s">
        <v>10</v>
      </c>
    </row>
    <row r="420" spans="1:7" x14ac:dyDescent="0.25">
      <c r="A420">
        <v>2018</v>
      </c>
      <c r="B420" t="s">
        <v>117</v>
      </c>
      <c r="C420" s="86" t="s">
        <v>118</v>
      </c>
      <c r="D420" t="s">
        <v>6</v>
      </c>
      <c r="E420" s="86" t="s">
        <v>118</v>
      </c>
      <c r="F420">
        <v>1646.6831965358554</v>
      </c>
      <c r="G420" s="86" t="s">
        <v>10</v>
      </c>
    </row>
    <row r="421" spans="1:7" x14ac:dyDescent="0.25">
      <c r="A421">
        <v>2018</v>
      </c>
      <c r="B421" t="s">
        <v>117</v>
      </c>
      <c r="C421" s="86" t="s">
        <v>118</v>
      </c>
      <c r="D421" t="s">
        <v>8</v>
      </c>
      <c r="E421" s="86" t="s">
        <v>118</v>
      </c>
      <c r="F421">
        <v>848.58902994086111</v>
      </c>
      <c r="G421" s="86" t="s">
        <v>10</v>
      </c>
    </row>
    <row r="422" spans="1:7" x14ac:dyDescent="0.25">
      <c r="A422">
        <v>2018</v>
      </c>
      <c r="B422" t="s">
        <v>117</v>
      </c>
      <c r="C422" s="86" t="s">
        <v>118</v>
      </c>
      <c r="D422" t="s">
        <v>10</v>
      </c>
      <c r="E422" s="86" t="s">
        <v>118</v>
      </c>
      <c r="F422">
        <v>3868.1527893538091</v>
      </c>
      <c r="G422" s="86" t="s">
        <v>10</v>
      </c>
    </row>
    <row r="423" spans="1:7" x14ac:dyDescent="0.25">
      <c r="A423">
        <v>2018</v>
      </c>
      <c r="B423" t="s">
        <v>117</v>
      </c>
      <c r="C423" s="86" t="s">
        <v>118</v>
      </c>
      <c r="D423" t="s">
        <v>12</v>
      </c>
      <c r="E423" s="86" t="s">
        <v>118</v>
      </c>
      <c r="F423">
        <v>1222.9358262750193</v>
      </c>
      <c r="G423" s="86" t="s">
        <v>10</v>
      </c>
    </row>
    <row r="424" spans="1:7" x14ac:dyDescent="0.25">
      <c r="A424">
        <v>2018</v>
      </c>
      <c r="B424" t="s">
        <v>117</v>
      </c>
      <c r="C424" s="86" t="s">
        <v>118</v>
      </c>
      <c r="D424" t="s">
        <v>14</v>
      </c>
      <c r="E424" s="86" t="s">
        <v>118</v>
      </c>
      <c r="F424">
        <v>204.52257667158759</v>
      </c>
      <c r="G424" s="86" t="s">
        <v>10</v>
      </c>
    </row>
    <row r="425" spans="1:7" x14ac:dyDescent="0.25">
      <c r="A425">
        <v>2018</v>
      </c>
      <c r="B425" t="s">
        <v>117</v>
      </c>
      <c r="C425" s="86" t="s">
        <v>118</v>
      </c>
      <c r="D425" t="s">
        <v>16</v>
      </c>
      <c r="E425" s="86" t="s">
        <v>118</v>
      </c>
      <c r="F425">
        <v>12924.173461976718</v>
      </c>
      <c r="G425" s="86" t="s">
        <v>10</v>
      </c>
    </row>
    <row r="426" spans="1:7" x14ac:dyDescent="0.25">
      <c r="A426">
        <v>2018</v>
      </c>
      <c r="B426" t="s">
        <v>117</v>
      </c>
      <c r="C426" s="86" t="s">
        <v>118</v>
      </c>
      <c r="D426" t="s">
        <v>18</v>
      </c>
      <c r="E426" s="86" t="s">
        <v>118</v>
      </c>
      <c r="F426">
        <v>12336.748211076043</v>
      </c>
      <c r="G426" s="86" t="s">
        <v>10</v>
      </c>
    </row>
    <row r="427" spans="1:7" x14ac:dyDescent="0.25">
      <c r="A427">
        <v>2018</v>
      </c>
      <c r="B427" t="s">
        <v>117</v>
      </c>
      <c r="C427" s="86" t="s">
        <v>118</v>
      </c>
      <c r="D427" t="s">
        <v>68</v>
      </c>
      <c r="E427" s="86" t="s">
        <v>118</v>
      </c>
      <c r="F427">
        <v>8485.119998714923</v>
      </c>
      <c r="G427" s="86" t="s">
        <v>10</v>
      </c>
    </row>
    <row r="428" spans="1:7" x14ac:dyDescent="0.25">
      <c r="A428">
        <v>2018</v>
      </c>
      <c r="B428" t="s">
        <v>117</v>
      </c>
      <c r="C428" s="86" t="s">
        <v>118</v>
      </c>
      <c r="D428" t="s">
        <v>20</v>
      </c>
      <c r="E428" s="86" t="s">
        <v>118</v>
      </c>
      <c r="F428">
        <v>2001.8111444924562</v>
      </c>
      <c r="G428" s="86" t="s">
        <v>10</v>
      </c>
    </row>
    <row r="429" spans="1:7" x14ac:dyDescent="0.25">
      <c r="A429">
        <v>2018</v>
      </c>
      <c r="B429" t="s">
        <v>117</v>
      </c>
      <c r="C429" s="86" t="s">
        <v>118</v>
      </c>
      <c r="D429" t="s">
        <v>22</v>
      </c>
      <c r="E429" s="86" t="s">
        <v>118</v>
      </c>
      <c r="F429">
        <v>4125.5827261491931</v>
      </c>
      <c r="G429" s="86" t="s">
        <v>10</v>
      </c>
    </row>
    <row r="430" spans="1:7" x14ac:dyDescent="0.25">
      <c r="A430">
        <v>2018</v>
      </c>
      <c r="B430" t="s">
        <v>117</v>
      </c>
      <c r="C430" s="86" t="s">
        <v>118</v>
      </c>
      <c r="D430" t="s">
        <v>24</v>
      </c>
      <c r="E430" s="86" t="s">
        <v>118</v>
      </c>
      <c r="F430">
        <v>5824.0837668616405</v>
      </c>
      <c r="G430" s="86" t="s">
        <v>10</v>
      </c>
    </row>
    <row r="431" spans="1:7" x14ac:dyDescent="0.25">
      <c r="A431">
        <v>2018</v>
      </c>
      <c r="B431" t="s">
        <v>117</v>
      </c>
      <c r="C431" s="86" t="s">
        <v>118</v>
      </c>
      <c r="D431" t="s">
        <v>69</v>
      </c>
      <c r="E431" s="86" t="s">
        <v>118</v>
      </c>
      <c r="F431">
        <v>3430.5258806262509</v>
      </c>
      <c r="G431" s="86" t="s">
        <v>10</v>
      </c>
    </row>
    <row r="432" spans="1:7" x14ac:dyDescent="0.25">
      <c r="A432">
        <v>2018</v>
      </c>
      <c r="B432" t="s">
        <v>117</v>
      </c>
      <c r="C432" s="86" t="s">
        <v>118</v>
      </c>
      <c r="D432" t="s">
        <v>30</v>
      </c>
      <c r="E432" s="86" t="s">
        <v>118</v>
      </c>
      <c r="F432">
        <v>2777.7295462600041</v>
      </c>
      <c r="G432" s="86" t="s">
        <v>10</v>
      </c>
    </row>
    <row r="433" spans="1:7" x14ac:dyDescent="0.25">
      <c r="A433">
        <v>2018</v>
      </c>
      <c r="B433" t="s">
        <v>117</v>
      </c>
      <c r="C433" s="86" t="s">
        <v>118</v>
      </c>
      <c r="D433" t="s">
        <v>26</v>
      </c>
      <c r="E433" s="86" t="s">
        <v>118</v>
      </c>
      <c r="F433">
        <v>2121.0548274445518</v>
      </c>
      <c r="G433" s="86" t="s">
        <v>10</v>
      </c>
    </row>
    <row r="434" spans="1:7" x14ac:dyDescent="0.25">
      <c r="A434">
        <v>2018</v>
      </c>
      <c r="B434" t="s">
        <v>117</v>
      </c>
      <c r="C434" s="86" t="s">
        <v>118</v>
      </c>
      <c r="D434" t="s">
        <v>28</v>
      </c>
      <c r="E434" s="86" t="s">
        <v>118</v>
      </c>
      <c r="F434">
        <v>1932.3112052506804</v>
      </c>
      <c r="G434" s="86" t="s">
        <v>10</v>
      </c>
    </row>
    <row r="435" spans="1:7" x14ac:dyDescent="0.25">
      <c r="A435">
        <v>2018</v>
      </c>
      <c r="B435" t="s">
        <v>117</v>
      </c>
      <c r="C435" s="86" t="s">
        <v>118</v>
      </c>
      <c r="D435" t="s">
        <v>70</v>
      </c>
      <c r="E435" s="86" t="s">
        <v>118</v>
      </c>
      <c r="F435">
        <v>1267.145059749178</v>
      </c>
      <c r="G435" s="86" t="s">
        <v>10</v>
      </c>
    </row>
    <row r="436" spans="1:7" x14ac:dyDescent="0.25">
      <c r="A436">
        <v>2018</v>
      </c>
      <c r="B436" t="s">
        <v>119</v>
      </c>
      <c r="C436" s="86" t="s">
        <v>118</v>
      </c>
      <c r="D436" s="86" t="s">
        <v>118</v>
      </c>
      <c r="E436" s="86" t="s">
        <v>118</v>
      </c>
      <c r="F436">
        <v>65017.16924737877</v>
      </c>
      <c r="G436" s="86" t="s">
        <v>10</v>
      </c>
    </row>
    <row r="437" spans="1:7" x14ac:dyDescent="0.25">
      <c r="A437">
        <v>2018</v>
      </c>
      <c r="B437" t="s">
        <v>120</v>
      </c>
      <c r="C437" s="86" t="s">
        <v>118</v>
      </c>
      <c r="D437" s="86" t="s">
        <v>118</v>
      </c>
      <c r="E437" s="86" t="s">
        <v>118</v>
      </c>
      <c r="F437">
        <v>2299.3019338700024</v>
      </c>
      <c r="G437" s="86" t="s">
        <v>10</v>
      </c>
    </row>
    <row r="438" spans="1:7" x14ac:dyDescent="0.25">
      <c r="A438">
        <v>2018</v>
      </c>
      <c r="B438" t="s">
        <v>121</v>
      </c>
      <c r="C438" s="86" t="s">
        <v>118</v>
      </c>
      <c r="D438" s="86" t="s">
        <v>118</v>
      </c>
      <c r="E438" s="86" t="s">
        <v>118</v>
      </c>
      <c r="F438">
        <v>67316.471181248766</v>
      </c>
      <c r="G438" s="86" t="s">
        <v>10</v>
      </c>
    </row>
    <row r="439" spans="1:7" x14ac:dyDescent="0.25">
      <c r="A439">
        <v>2019</v>
      </c>
      <c r="B439" t="s">
        <v>117</v>
      </c>
      <c r="C439" s="86" t="s">
        <v>118</v>
      </c>
      <c r="D439" t="s">
        <v>6</v>
      </c>
      <c r="E439" s="86" t="s">
        <v>118</v>
      </c>
      <c r="F439">
        <v>1713.1305941234662</v>
      </c>
      <c r="G439" s="86" t="s">
        <v>10</v>
      </c>
    </row>
    <row r="440" spans="1:7" x14ac:dyDescent="0.25">
      <c r="A440">
        <v>2019</v>
      </c>
      <c r="B440" t="s">
        <v>117</v>
      </c>
      <c r="C440" s="86" t="s">
        <v>118</v>
      </c>
      <c r="D440" t="s">
        <v>8</v>
      </c>
      <c r="E440" s="86" t="s">
        <v>118</v>
      </c>
      <c r="F440">
        <v>1052.4157904517917</v>
      </c>
      <c r="G440" s="86" t="s">
        <v>10</v>
      </c>
    </row>
    <row r="441" spans="1:7" x14ac:dyDescent="0.25">
      <c r="A441">
        <v>2019</v>
      </c>
      <c r="B441" t="s">
        <v>117</v>
      </c>
      <c r="C441" s="86" t="s">
        <v>118</v>
      </c>
      <c r="D441" t="s">
        <v>10</v>
      </c>
      <c r="E441" s="86" t="s">
        <v>118</v>
      </c>
      <c r="F441">
        <v>3960.357457525206</v>
      </c>
      <c r="G441" s="86" t="s">
        <v>10</v>
      </c>
    </row>
    <row r="442" spans="1:7" x14ac:dyDescent="0.25">
      <c r="A442">
        <v>2019</v>
      </c>
      <c r="B442" t="s">
        <v>117</v>
      </c>
      <c r="C442" s="86" t="s">
        <v>118</v>
      </c>
      <c r="D442" t="s">
        <v>12</v>
      </c>
      <c r="E442" s="86" t="s">
        <v>118</v>
      </c>
      <c r="F442">
        <v>1275.2061175348877</v>
      </c>
      <c r="G442" s="86" t="s">
        <v>10</v>
      </c>
    </row>
    <row r="443" spans="1:7" x14ac:dyDescent="0.25">
      <c r="A443">
        <v>2019</v>
      </c>
      <c r="B443" t="s">
        <v>117</v>
      </c>
      <c r="C443" s="86" t="s">
        <v>118</v>
      </c>
      <c r="D443" t="s">
        <v>14</v>
      </c>
      <c r="E443" s="86" t="s">
        <v>118</v>
      </c>
      <c r="F443">
        <v>197.92738848165473</v>
      </c>
      <c r="G443" s="86" t="s">
        <v>10</v>
      </c>
    </row>
    <row r="444" spans="1:7" x14ac:dyDescent="0.25">
      <c r="A444">
        <v>2019</v>
      </c>
      <c r="B444" t="s">
        <v>117</v>
      </c>
      <c r="C444" s="86" t="s">
        <v>118</v>
      </c>
      <c r="D444" t="s">
        <v>16</v>
      </c>
      <c r="E444" s="86" t="s">
        <v>118</v>
      </c>
      <c r="F444">
        <v>13342.444417681678</v>
      </c>
      <c r="G444" s="86" t="s">
        <v>10</v>
      </c>
    </row>
    <row r="445" spans="1:7" x14ac:dyDescent="0.25">
      <c r="A445">
        <v>2019</v>
      </c>
      <c r="B445" t="s">
        <v>117</v>
      </c>
      <c r="C445" s="86" t="s">
        <v>118</v>
      </c>
      <c r="D445" t="s">
        <v>18</v>
      </c>
      <c r="E445" s="86" t="s">
        <v>118</v>
      </c>
      <c r="F445">
        <v>12533.753837189715</v>
      </c>
      <c r="G445" s="86" t="s">
        <v>10</v>
      </c>
    </row>
    <row r="446" spans="1:7" x14ac:dyDescent="0.25">
      <c r="A446">
        <v>2019</v>
      </c>
      <c r="B446" t="s">
        <v>117</v>
      </c>
      <c r="C446" s="86" t="s">
        <v>118</v>
      </c>
      <c r="D446" t="s">
        <v>68</v>
      </c>
      <c r="E446" s="86" t="s">
        <v>118</v>
      </c>
      <c r="F446">
        <v>9034.0997661794827</v>
      </c>
      <c r="G446" s="86" t="s">
        <v>10</v>
      </c>
    </row>
    <row r="447" spans="1:7" x14ac:dyDescent="0.25">
      <c r="A447">
        <v>2019</v>
      </c>
      <c r="B447" t="s">
        <v>117</v>
      </c>
      <c r="C447" s="86" t="s">
        <v>118</v>
      </c>
      <c r="D447" t="s">
        <v>20</v>
      </c>
      <c r="E447" s="86" t="s">
        <v>118</v>
      </c>
      <c r="F447">
        <v>1961.6789849953502</v>
      </c>
      <c r="G447" s="86" t="s">
        <v>10</v>
      </c>
    </row>
    <row r="448" spans="1:7" x14ac:dyDescent="0.25">
      <c r="A448">
        <v>2019</v>
      </c>
      <c r="B448" t="s">
        <v>117</v>
      </c>
      <c r="C448" s="86" t="s">
        <v>118</v>
      </c>
      <c r="D448" t="s">
        <v>22</v>
      </c>
      <c r="E448" s="86" t="s">
        <v>118</v>
      </c>
      <c r="F448">
        <v>4187.7087061962156</v>
      </c>
      <c r="G448" s="86" t="s">
        <v>10</v>
      </c>
    </row>
    <row r="449" spans="1:7" x14ac:dyDescent="0.25">
      <c r="A449">
        <v>2019</v>
      </c>
      <c r="B449" t="s">
        <v>117</v>
      </c>
      <c r="C449" s="86" t="s">
        <v>118</v>
      </c>
      <c r="D449" t="s">
        <v>24</v>
      </c>
      <c r="E449" s="86" t="s">
        <v>118</v>
      </c>
      <c r="F449">
        <v>6039.9409734785513</v>
      </c>
      <c r="G449" s="86" t="s">
        <v>10</v>
      </c>
    </row>
    <row r="450" spans="1:7" x14ac:dyDescent="0.25">
      <c r="A450">
        <v>2019</v>
      </c>
      <c r="B450" t="s">
        <v>117</v>
      </c>
      <c r="C450" s="86" t="s">
        <v>118</v>
      </c>
      <c r="D450" t="s">
        <v>69</v>
      </c>
      <c r="E450" s="86" t="s">
        <v>118</v>
      </c>
      <c r="F450">
        <v>3665.6050232906587</v>
      </c>
      <c r="G450" s="86" t="s">
        <v>10</v>
      </c>
    </row>
    <row r="451" spans="1:7" x14ac:dyDescent="0.25">
      <c r="A451">
        <v>2019</v>
      </c>
      <c r="B451" t="s">
        <v>117</v>
      </c>
      <c r="C451" s="86" t="s">
        <v>118</v>
      </c>
      <c r="D451" t="s">
        <v>30</v>
      </c>
      <c r="E451" s="86" t="s">
        <v>118</v>
      </c>
      <c r="F451">
        <v>3082.7955389964527</v>
      </c>
      <c r="G451" s="86" t="s">
        <v>10</v>
      </c>
    </row>
    <row r="452" spans="1:7" x14ac:dyDescent="0.25">
      <c r="A452">
        <v>2019</v>
      </c>
      <c r="B452" t="s">
        <v>117</v>
      </c>
      <c r="C452" s="86" t="s">
        <v>118</v>
      </c>
      <c r="D452" t="s">
        <v>26</v>
      </c>
      <c r="E452" s="86" t="s">
        <v>118</v>
      </c>
      <c r="F452">
        <v>2189.3381787840181</v>
      </c>
      <c r="G452" s="86" t="s">
        <v>10</v>
      </c>
    </row>
    <row r="453" spans="1:7" x14ac:dyDescent="0.25">
      <c r="A453">
        <v>2019</v>
      </c>
      <c r="B453" t="s">
        <v>117</v>
      </c>
      <c r="C453" s="86" t="s">
        <v>118</v>
      </c>
      <c r="D453" t="s">
        <v>28</v>
      </c>
      <c r="E453" s="86" t="s">
        <v>118</v>
      </c>
      <c r="F453">
        <v>2045.8150048124567</v>
      </c>
      <c r="G453" s="86" t="s">
        <v>10</v>
      </c>
    </row>
    <row r="454" spans="1:7" x14ac:dyDescent="0.25">
      <c r="A454">
        <v>2019</v>
      </c>
      <c r="B454" t="s">
        <v>117</v>
      </c>
      <c r="C454" s="86" t="s">
        <v>118</v>
      </c>
      <c r="D454" t="s">
        <v>70</v>
      </c>
      <c r="E454" s="86" t="s">
        <v>118</v>
      </c>
      <c r="F454">
        <v>1317.6149209963298</v>
      </c>
      <c r="G454" s="86" t="s">
        <v>10</v>
      </c>
    </row>
    <row r="455" spans="1:7" x14ac:dyDescent="0.25">
      <c r="A455">
        <v>2019</v>
      </c>
      <c r="B455" t="s">
        <v>119</v>
      </c>
      <c r="C455" s="86" t="s">
        <v>118</v>
      </c>
      <c r="D455" s="86" t="s">
        <v>118</v>
      </c>
      <c r="E455" s="86" t="s">
        <v>118</v>
      </c>
      <c r="F455">
        <v>67599.832700717918</v>
      </c>
      <c r="G455" s="86" t="s">
        <v>10</v>
      </c>
    </row>
    <row r="456" spans="1:7" x14ac:dyDescent="0.25">
      <c r="A456">
        <v>2019</v>
      </c>
      <c r="B456" t="s">
        <v>120</v>
      </c>
      <c r="C456" s="86" t="s">
        <v>118</v>
      </c>
      <c r="D456" s="86" t="s">
        <v>118</v>
      </c>
      <c r="E456" s="86" t="s">
        <v>118</v>
      </c>
      <c r="F456">
        <v>2179.1584918391304</v>
      </c>
      <c r="G456" s="86" t="s">
        <v>10</v>
      </c>
    </row>
    <row r="457" spans="1:7" x14ac:dyDescent="0.25">
      <c r="A457">
        <v>2019</v>
      </c>
      <c r="B457" t="s">
        <v>121</v>
      </c>
      <c r="C457" s="86" t="s">
        <v>118</v>
      </c>
      <c r="D457" s="86" t="s">
        <v>118</v>
      </c>
      <c r="E457" s="86" t="s">
        <v>118</v>
      </c>
      <c r="F457">
        <v>69778.991192557049</v>
      </c>
      <c r="G457" s="86" t="s">
        <v>10</v>
      </c>
    </row>
    <row r="458" spans="1:7" x14ac:dyDescent="0.25">
      <c r="A458">
        <v>2020</v>
      </c>
      <c r="B458" t="s">
        <v>117</v>
      </c>
      <c r="C458" s="86" t="s">
        <v>118</v>
      </c>
      <c r="D458" t="s">
        <v>6</v>
      </c>
      <c r="E458" s="86" t="s">
        <v>118</v>
      </c>
      <c r="F458">
        <v>1748.4211836493168</v>
      </c>
      <c r="G458" s="86" t="s">
        <v>10</v>
      </c>
    </row>
    <row r="459" spans="1:7" x14ac:dyDescent="0.25">
      <c r="A459">
        <v>2020</v>
      </c>
      <c r="B459" t="s">
        <v>117</v>
      </c>
      <c r="C459" s="86" t="s">
        <v>118</v>
      </c>
      <c r="D459" t="s">
        <v>8</v>
      </c>
      <c r="E459" s="86" t="s">
        <v>118</v>
      </c>
      <c r="F459">
        <v>1294.155121383885</v>
      </c>
      <c r="G459" s="86" t="s">
        <v>10</v>
      </c>
    </row>
    <row r="460" spans="1:7" x14ac:dyDescent="0.25">
      <c r="A460">
        <v>2020</v>
      </c>
      <c r="B460" t="s">
        <v>117</v>
      </c>
      <c r="C460" s="86" t="s">
        <v>118</v>
      </c>
      <c r="D460" t="s">
        <v>10</v>
      </c>
      <c r="E460" s="86" t="s">
        <v>118</v>
      </c>
      <c r="F460">
        <v>3234.1570484081358</v>
      </c>
      <c r="G460" s="86" t="s">
        <v>10</v>
      </c>
    </row>
    <row r="461" spans="1:7" x14ac:dyDescent="0.25">
      <c r="A461">
        <v>2020</v>
      </c>
      <c r="B461" t="s">
        <v>117</v>
      </c>
      <c r="C461" s="86" t="s">
        <v>118</v>
      </c>
      <c r="D461" t="s">
        <v>12</v>
      </c>
      <c r="E461" s="86" t="s">
        <v>118</v>
      </c>
      <c r="F461">
        <v>1267.0301448641658</v>
      </c>
      <c r="G461" s="86" t="s">
        <v>10</v>
      </c>
    </row>
    <row r="462" spans="1:7" x14ac:dyDescent="0.25">
      <c r="A462">
        <v>2020</v>
      </c>
      <c r="B462" t="s">
        <v>117</v>
      </c>
      <c r="C462" s="86" t="s">
        <v>118</v>
      </c>
      <c r="D462" t="s">
        <v>14</v>
      </c>
      <c r="E462" s="86" t="s">
        <v>118</v>
      </c>
      <c r="F462">
        <v>189.10184141449344</v>
      </c>
      <c r="G462" s="86" t="s">
        <v>10</v>
      </c>
    </row>
    <row r="463" spans="1:7" x14ac:dyDescent="0.25">
      <c r="A463">
        <v>2020</v>
      </c>
      <c r="B463" t="s">
        <v>117</v>
      </c>
      <c r="C463" s="86" t="s">
        <v>118</v>
      </c>
      <c r="D463" t="s">
        <v>16</v>
      </c>
      <c r="E463" s="86" t="s">
        <v>118</v>
      </c>
      <c r="F463">
        <v>7389.68819558012</v>
      </c>
      <c r="G463" s="86" t="s">
        <v>10</v>
      </c>
    </row>
    <row r="464" spans="1:7" x14ac:dyDescent="0.25">
      <c r="A464">
        <v>2020</v>
      </c>
      <c r="B464" t="s">
        <v>117</v>
      </c>
      <c r="C464" s="86" t="s">
        <v>118</v>
      </c>
      <c r="D464" t="s">
        <v>18</v>
      </c>
      <c r="E464" s="86" t="s">
        <v>118</v>
      </c>
      <c r="F464">
        <v>10070.684549972862</v>
      </c>
      <c r="G464" s="86" t="s">
        <v>10</v>
      </c>
    </row>
    <row r="465" spans="1:7" x14ac:dyDescent="0.25">
      <c r="A465">
        <v>2020</v>
      </c>
      <c r="B465" t="s">
        <v>117</v>
      </c>
      <c r="C465" s="86" t="s">
        <v>118</v>
      </c>
      <c r="D465" t="s">
        <v>68</v>
      </c>
      <c r="E465" s="86" t="s">
        <v>118</v>
      </c>
      <c r="F465">
        <v>8052.5290927704691</v>
      </c>
      <c r="G465" s="86" t="s">
        <v>10</v>
      </c>
    </row>
    <row r="466" spans="1:7" x14ac:dyDescent="0.25">
      <c r="A466">
        <v>2020</v>
      </c>
      <c r="B466" t="s">
        <v>117</v>
      </c>
      <c r="C466" s="86" t="s">
        <v>118</v>
      </c>
      <c r="D466" t="s">
        <v>20</v>
      </c>
      <c r="E466" s="86" t="s">
        <v>118</v>
      </c>
      <c r="F466">
        <v>751.20961197531415</v>
      </c>
      <c r="G466" s="86" t="s">
        <v>10</v>
      </c>
    </row>
    <row r="467" spans="1:7" x14ac:dyDescent="0.25">
      <c r="A467">
        <v>2020</v>
      </c>
      <c r="B467" t="s">
        <v>117</v>
      </c>
      <c r="C467" s="86" t="s">
        <v>118</v>
      </c>
      <c r="D467" t="s">
        <v>22</v>
      </c>
      <c r="E467" s="86" t="s">
        <v>118</v>
      </c>
      <c r="F467">
        <v>3872.2413516148172</v>
      </c>
      <c r="G467" s="86" t="s">
        <v>10</v>
      </c>
    </row>
    <row r="468" spans="1:7" x14ac:dyDescent="0.25">
      <c r="A468">
        <v>2020</v>
      </c>
      <c r="B468" t="s">
        <v>117</v>
      </c>
      <c r="C468" s="86" t="s">
        <v>118</v>
      </c>
      <c r="D468" t="s">
        <v>24</v>
      </c>
      <c r="E468" s="86" t="s">
        <v>118</v>
      </c>
      <c r="F468">
        <v>5983.7133240900484</v>
      </c>
      <c r="G468" s="86" t="s">
        <v>10</v>
      </c>
    </row>
    <row r="469" spans="1:7" x14ac:dyDescent="0.25">
      <c r="A469">
        <v>2020</v>
      </c>
      <c r="B469" t="s">
        <v>117</v>
      </c>
      <c r="C469" s="86" t="s">
        <v>118</v>
      </c>
      <c r="D469" t="s">
        <v>69</v>
      </c>
      <c r="E469" s="86" t="s">
        <v>118</v>
      </c>
      <c r="F469">
        <v>3052.96123532925</v>
      </c>
      <c r="G469" s="86" t="s">
        <v>10</v>
      </c>
    </row>
    <row r="470" spans="1:7" x14ac:dyDescent="0.25">
      <c r="A470">
        <v>2020</v>
      </c>
      <c r="B470" t="s">
        <v>117</v>
      </c>
      <c r="C470" s="86" t="s">
        <v>118</v>
      </c>
      <c r="D470" t="s">
        <v>30</v>
      </c>
      <c r="E470" s="86" t="s">
        <v>118</v>
      </c>
      <c r="F470">
        <v>3503.4161421313092</v>
      </c>
      <c r="G470" s="86" t="s">
        <v>10</v>
      </c>
    </row>
    <row r="471" spans="1:7" x14ac:dyDescent="0.25">
      <c r="A471">
        <v>2020</v>
      </c>
      <c r="B471" t="s">
        <v>117</v>
      </c>
      <c r="C471" s="86" t="s">
        <v>118</v>
      </c>
      <c r="D471" t="s">
        <v>26</v>
      </c>
      <c r="E471" s="86" t="s">
        <v>118</v>
      </c>
      <c r="F471">
        <v>1932.1851803876775</v>
      </c>
      <c r="G471" s="86" t="s">
        <v>10</v>
      </c>
    </row>
    <row r="472" spans="1:7" x14ac:dyDescent="0.25">
      <c r="A472">
        <v>2020</v>
      </c>
      <c r="B472" t="s">
        <v>117</v>
      </c>
      <c r="C472" s="86" t="s">
        <v>118</v>
      </c>
      <c r="D472" t="s">
        <v>28</v>
      </c>
      <c r="E472" s="86" t="s">
        <v>118</v>
      </c>
      <c r="F472">
        <v>2442.0376952557667</v>
      </c>
      <c r="G472" s="86" t="s">
        <v>10</v>
      </c>
    </row>
    <row r="473" spans="1:7" x14ac:dyDescent="0.25">
      <c r="A473">
        <v>2020</v>
      </c>
      <c r="B473" t="s">
        <v>117</v>
      </c>
      <c r="C473" s="86" t="s">
        <v>118</v>
      </c>
      <c r="D473" t="s">
        <v>70</v>
      </c>
      <c r="E473" s="86" t="s">
        <v>118</v>
      </c>
      <c r="F473">
        <v>853.47859966500289</v>
      </c>
      <c r="G473" s="86" t="s">
        <v>10</v>
      </c>
    </row>
    <row r="474" spans="1:7" x14ac:dyDescent="0.25">
      <c r="A474">
        <v>2020</v>
      </c>
      <c r="B474" t="s">
        <v>119</v>
      </c>
      <c r="C474" s="86" t="s">
        <v>118</v>
      </c>
      <c r="D474" s="86" t="s">
        <v>118</v>
      </c>
      <c r="E474" s="86" t="s">
        <v>118</v>
      </c>
      <c r="F474">
        <v>55637.010318492627</v>
      </c>
      <c r="G474" s="86" t="s">
        <v>10</v>
      </c>
    </row>
    <row r="475" spans="1:7" x14ac:dyDescent="0.25">
      <c r="A475">
        <v>2020</v>
      </c>
      <c r="B475" t="s">
        <v>120</v>
      </c>
      <c r="C475" s="86" t="s">
        <v>118</v>
      </c>
      <c r="D475" s="86" t="s">
        <v>118</v>
      </c>
      <c r="E475" s="86" t="s">
        <v>118</v>
      </c>
      <c r="F475">
        <v>1422.8362030400003</v>
      </c>
      <c r="G475" s="86" t="s">
        <v>10</v>
      </c>
    </row>
    <row r="476" spans="1:7" x14ac:dyDescent="0.25">
      <c r="A476">
        <v>2020</v>
      </c>
      <c r="B476" t="s">
        <v>121</v>
      </c>
      <c r="C476" s="86" t="s">
        <v>118</v>
      </c>
      <c r="D476" s="86" t="s">
        <v>118</v>
      </c>
      <c r="E476" s="86" t="s">
        <v>118</v>
      </c>
      <c r="F476">
        <v>57059.846521532629</v>
      </c>
      <c r="G476" s="86" t="s">
        <v>10</v>
      </c>
    </row>
    <row r="477" spans="1:7" x14ac:dyDescent="0.25">
      <c r="A477">
        <v>2021</v>
      </c>
      <c r="B477" t="s">
        <v>117</v>
      </c>
      <c r="C477" s="86" t="s">
        <v>118</v>
      </c>
      <c r="D477" t="s">
        <v>6</v>
      </c>
      <c r="E477" s="86" t="s">
        <v>118</v>
      </c>
      <c r="F477">
        <v>1889.0482061937637</v>
      </c>
      <c r="G477" s="86" t="s">
        <v>10</v>
      </c>
    </row>
    <row r="478" spans="1:7" x14ac:dyDescent="0.25">
      <c r="A478">
        <v>2021</v>
      </c>
      <c r="B478" t="s">
        <v>117</v>
      </c>
      <c r="C478" s="86" t="s">
        <v>118</v>
      </c>
      <c r="D478" t="s">
        <v>8</v>
      </c>
      <c r="E478" s="86" t="s">
        <v>118</v>
      </c>
      <c r="F478">
        <v>2552.8698038716989</v>
      </c>
      <c r="G478" s="86" t="s">
        <v>10</v>
      </c>
    </row>
    <row r="479" spans="1:7" x14ac:dyDescent="0.25">
      <c r="A479">
        <v>2021</v>
      </c>
      <c r="B479" t="s">
        <v>117</v>
      </c>
      <c r="C479" s="86" t="s">
        <v>118</v>
      </c>
      <c r="D479" t="s">
        <v>10</v>
      </c>
      <c r="E479" s="86" t="s">
        <v>118</v>
      </c>
      <c r="F479">
        <v>3560.754132145591</v>
      </c>
      <c r="G479" s="86" t="s">
        <v>10</v>
      </c>
    </row>
    <row r="480" spans="1:7" x14ac:dyDescent="0.25">
      <c r="A480">
        <v>2021</v>
      </c>
      <c r="B480" t="s">
        <v>117</v>
      </c>
      <c r="C480" s="86" t="s">
        <v>118</v>
      </c>
      <c r="D480" t="s">
        <v>12</v>
      </c>
      <c r="E480" s="86" t="s">
        <v>118</v>
      </c>
      <c r="F480">
        <v>1344.8922296975459</v>
      </c>
      <c r="G480" s="86" t="s">
        <v>10</v>
      </c>
    </row>
    <row r="481" spans="1:7" x14ac:dyDescent="0.25">
      <c r="A481">
        <v>2021</v>
      </c>
      <c r="B481" t="s">
        <v>117</v>
      </c>
      <c r="C481" s="86" t="s">
        <v>118</v>
      </c>
      <c r="D481" t="s">
        <v>14</v>
      </c>
      <c r="E481" s="86" t="s">
        <v>118</v>
      </c>
      <c r="F481">
        <v>210.11186307535689</v>
      </c>
      <c r="G481" s="86" t="s">
        <v>10</v>
      </c>
    </row>
    <row r="482" spans="1:7" x14ac:dyDescent="0.25">
      <c r="A482">
        <v>2021</v>
      </c>
      <c r="B482" t="s">
        <v>117</v>
      </c>
      <c r="C482" s="86" t="s">
        <v>118</v>
      </c>
      <c r="D482" t="s">
        <v>16</v>
      </c>
      <c r="E482" s="86" t="s">
        <v>118</v>
      </c>
      <c r="F482">
        <v>10099.296365654538</v>
      </c>
      <c r="G482" s="86" t="s">
        <v>10</v>
      </c>
    </row>
    <row r="483" spans="1:7" x14ac:dyDescent="0.25">
      <c r="A483">
        <v>2021</v>
      </c>
      <c r="B483" t="s">
        <v>117</v>
      </c>
      <c r="C483" s="86" t="s">
        <v>118</v>
      </c>
      <c r="D483" t="s">
        <v>18</v>
      </c>
      <c r="E483" s="86" t="s">
        <v>118</v>
      </c>
      <c r="F483">
        <v>12044.703548267753</v>
      </c>
      <c r="G483" s="86" t="s">
        <v>10</v>
      </c>
    </row>
    <row r="484" spans="1:7" x14ac:dyDescent="0.25">
      <c r="A484">
        <v>2021</v>
      </c>
      <c r="B484" t="s">
        <v>117</v>
      </c>
      <c r="C484" s="86" t="s">
        <v>118</v>
      </c>
      <c r="D484" t="s">
        <v>68</v>
      </c>
      <c r="E484" s="86" t="s">
        <v>118</v>
      </c>
      <c r="F484">
        <v>9360.8889180580154</v>
      </c>
      <c r="G484" s="86" t="s">
        <v>10</v>
      </c>
    </row>
    <row r="485" spans="1:7" x14ac:dyDescent="0.25">
      <c r="A485">
        <v>2021</v>
      </c>
      <c r="B485" t="s">
        <v>117</v>
      </c>
      <c r="C485" s="86" t="s">
        <v>118</v>
      </c>
      <c r="D485" t="s">
        <v>20</v>
      </c>
      <c r="E485" s="86" t="s">
        <v>118</v>
      </c>
      <c r="F485">
        <v>969.52650244245524</v>
      </c>
      <c r="G485" s="86" t="s">
        <v>10</v>
      </c>
    </row>
    <row r="486" spans="1:7" x14ac:dyDescent="0.25">
      <c r="A486">
        <v>2021</v>
      </c>
      <c r="B486" t="s">
        <v>117</v>
      </c>
      <c r="C486" s="86" t="s">
        <v>118</v>
      </c>
      <c r="D486" t="s">
        <v>22</v>
      </c>
      <c r="E486" s="86" t="s">
        <v>118</v>
      </c>
      <c r="F486">
        <v>4224.650989581507</v>
      </c>
      <c r="G486" s="86" t="s">
        <v>10</v>
      </c>
    </row>
    <row r="487" spans="1:7" x14ac:dyDescent="0.25">
      <c r="A487">
        <v>2021</v>
      </c>
      <c r="B487" t="s">
        <v>117</v>
      </c>
      <c r="C487" s="86" t="s">
        <v>118</v>
      </c>
      <c r="D487" t="s">
        <v>24</v>
      </c>
      <c r="E487" s="86" t="s">
        <v>118</v>
      </c>
      <c r="F487">
        <v>6202.7668182868547</v>
      </c>
      <c r="G487" s="86" t="s">
        <v>10</v>
      </c>
    </row>
    <row r="488" spans="1:7" x14ac:dyDescent="0.25">
      <c r="A488">
        <v>2021</v>
      </c>
      <c r="B488" t="s">
        <v>117</v>
      </c>
      <c r="C488" s="86" t="s">
        <v>118</v>
      </c>
      <c r="D488" t="s">
        <v>69</v>
      </c>
      <c r="E488" s="86" t="s">
        <v>118</v>
      </c>
      <c r="F488">
        <v>3614.6115756759714</v>
      </c>
      <c r="G488" s="86" t="s">
        <v>10</v>
      </c>
    </row>
    <row r="489" spans="1:7" x14ac:dyDescent="0.25">
      <c r="A489">
        <v>2021</v>
      </c>
      <c r="B489" t="s">
        <v>117</v>
      </c>
      <c r="C489" s="86" t="s">
        <v>118</v>
      </c>
      <c r="D489" t="s">
        <v>30</v>
      </c>
      <c r="E489" s="86" t="s">
        <v>118</v>
      </c>
      <c r="F489">
        <v>3930.6566764525678</v>
      </c>
      <c r="G489" s="86" t="s">
        <v>10</v>
      </c>
    </row>
    <row r="490" spans="1:7" x14ac:dyDescent="0.25">
      <c r="A490">
        <v>2021</v>
      </c>
      <c r="B490" t="s">
        <v>117</v>
      </c>
      <c r="C490" s="86" t="s">
        <v>118</v>
      </c>
      <c r="D490" t="s">
        <v>26</v>
      </c>
      <c r="E490" s="86" t="s">
        <v>118</v>
      </c>
      <c r="F490">
        <v>1960.9082570524829</v>
      </c>
      <c r="G490" s="86" t="s">
        <v>10</v>
      </c>
    </row>
    <row r="491" spans="1:7" x14ac:dyDescent="0.25">
      <c r="A491">
        <v>2021</v>
      </c>
      <c r="B491" t="s">
        <v>117</v>
      </c>
      <c r="C491" s="86" t="s">
        <v>118</v>
      </c>
      <c r="D491" t="s">
        <v>28</v>
      </c>
      <c r="E491" s="86" t="s">
        <v>118</v>
      </c>
      <c r="F491">
        <v>2621.2867204764598</v>
      </c>
      <c r="G491" s="86" t="s">
        <v>10</v>
      </c>
    </row>
    <row r="492" spans="1:7" x14ac:dyDescent="0.25">
      <c r="A492">
        <v>2021</v>
      </c>
      <c r="B492" t="s">
        <v>117</v>
      </c>
      <c r="C492" s="86" t="s">
        <v>118</v>
      </c>
      <c r="D492" t="s">
        <v>70</v>
      </c>
      <c r="E492" s="86" t="s">
        <v>118</v>
      </c>
      <c r="F492">
        <v>1005.348618018143</v>
      </c>
      <c r="G492" s="86" t="s">
        <v>10</v>
      </c>
    </row>
    <row r="493" spans="1:7" x14ac:dyDescent="0.25">
      <c r="A493">
        <v>2021</v>
      </c>
      <c r="B493" t="s">
        <v>119</v>
      </c>
      <c r="C493" s="86" t="s">
        <v>118</v>
      </c>
      <c r="D493" s="86" t="s">
        <v>118</v>
      </c>
      <c r="E493" s="86" t="s">
        <v>118</v>
      </c>
      <c r="F493">
        <v>65592.32122495072</v>
      </c>
      <c r="G493" s="86" t="s">
        <v>10</v>
      </c>
    </row>
    <row r="494" spans="1:7" x14ac:dyDescent="0.25">
      <c r="A494">
        <v>2021</v>
      </c>
      <c r="B494" t="s">
        <v>120</v>
      </c>
      <c r="C494" s="86" t="s">
        <v>118</v>
      </c>
      <c r="D494" s="86" t="s">
        <v>118</v>
      </c>
      <c r="E494" s="86" t="s">
        <v>118</v>
      </c>
      <c r="F494">
        <v>1804.0712812871111</v>
      </c>
      <c r="G494" s="86" t="s">
        <v>10</v>
      </c>
    </row>
    <row r="495" spans="1:7" x14ac:dyDescent="0.25">
      <c r="A495">
        <v>2021</v>
      </c>
      <c r="B495" t="s">
        <v>121</v>
      </c>
      <c r="C495" s="86" t="s">
        <v>118</v>
      </c>
      <c r="D495" s="86" t="s">
        <v>118</v>
      </c>
      <c r="E495" s="86" t="s">
        <v>118</v>
      </c>
      <c r="F495">
        <v>67396.392506237826</v>
      </c>
      <c r="G495" s="86" t="s">
        <v>10</v>
      </c>
    </row>
    <row r="496" spans="1:7" x14ac:dyDescent="0.25">
      <c r="A496">
        <v>2022</v>
      </c>
      <c r="B496" t="s">
        <v>117</v>
      </c>
      <c r="C496" s="86" t="s">
        <v>118</v>
      </c>
      <c r="D496" t="s">
        <v>6</v>
      </c>
      <c r="E496" s="86" t="s">
        <v>118</v>
      </c>
      <c r="F496">
        <v>1991.2939610353078</v>
      </c>
      <c r="G496" s="86" t="s">
        <v>10</v>
      </c>
    </row>
    <row r="497" spans="1:7" x14ac:dyDescent="0.25">
      <c r="A497">
        <v>2022</v>
      </c>
      <c r="B497" t="s">
        <v>117</v>
      </c>
      <c r="C497" s="86" t="s">
        <v>118</v>
      </c>
      <c r="D497" t="s">
        <v>8</v>
      </c>
      <c r="E497" s="86" t="s">
        <v>118</v>
      </c>
      <c r="F497">
        <v>2712.9794265950818</v>
      </c>
      <c r="G497" s="86" t="s">
        <v>10</v>
      </c>
    </row>
    <row r="498" spans="1:7" x14ac:dyDescent="0.25">
      <c r="A498">
        <v>2022</v>
      </c>
      <c r="B498" t="s">
        <v>117</v>
      </c>
      <c r="C498" s="86" t="s">
        <v>118</v>
      </c>
      <c r="D498" t="s">
        <v>10</v>
      </c>
      <c r="E498" s="86" t="s">
        <v>118</v>
      </c>
      <c r="F498">
        <v>3883.359148158831</v>
      </c>
      <c r="G498" s="86" t="s">
        <v>10</v>
      </c>
    </row>
    <row r="499" spans="1:7" x14ac:dyDescent="0.25">
      <c r="A499">
        <v>2022</v>
      </c>
      <c r="B499" t="s">
        <v>117</v>
      </c>
      <c r="C499" s="86" t="s">
        <v>118</v>
      </c>
      <c r="D499" t="s">
        <v>12</v>
      </c>
      <c r="E499" s="86" t="s">
        <v>118</v>
      </c>
      <c r="F499">
        <v>1486.0380652246522</v>
      </c>
      <c r="G499" s="86" t="s">
        <v>10</v>
      </c>
    </row>
    <row r="500" spans="1:7" x14ac:dyDescent="0.25">
      <c r="A500">
        <v>2022</v>
      </c>
      <c r="B500" t="s">
        <v>117</v>
      </c>
      <c r="C500" s="86" t="s">
        <v>118</v>
      </c>
      <c r="D500" t="s">
        <v>14</v>
      </c>
      <c r="E500" s="86" t="s">
        <v>118</v>
      </c>
      <c r="F500">
        <v>216.42893102870795</v>
      </c>
      <c r="G500" s="86" t="s">
        <v>10</v>
      </c>
    </row>
    <row r="501" spans="1:7" x14ac:dyDescent="0.25">
      <c r="A501">
        <v>2022</v>
      </c>
      <c r="B501" t="s">
        <v>117</v>
      </c>
      <c r="C501" s="86" t="s">
        <v>118</v>
      </c>
      <c r="D501" t="s">
        <v>16</v>
      </c>
      <c r="E501" s="86" t="s">
        <v>118</v>
      </c>
      <c r="F501">
        <v>11897.451172515375</v>
      </c>
      <c r="G501" s="86" t="s">
        <v>10</v>
      </c>
    </row>
    <row r="502" spans="1:7" x14ac:dyDescent="0.25">
      <c r="A502">
        <v>2022</v>
      </c>
      <c r="B502" t="s">
        <v>117</v>
      </c>
      <c r="C502" s="86" t="s">
        <v>118</v>
      </c>
      <c r="D502" t="s">
        <v>18</v>
      </c>
      <c r="E502" s="86" t="s">
        <v>118</v>
      </c>
      <c r="F502">
        <v>15108.256284726423</v>
      </c>
      <c r="G502" s="86" t="s">
        <v>10</v>
      </c>
    </row>
    <row r="503" spans="1:7" x14ac:dyDescent="0.25">
      <c r="A503">
        <v>2022</v>
      </c>
      <c r="B503" t="s">
        <v>117</v>
      </c>
      <c r="C503" s="86" t="s">
        <v>118</v>
      </c>
      <c r="D503" t="s">
        <v>68</v>
      </c>
      <c r="E503" s="86" t="s">
        <v>118</v>
      </c>
      <c r="F503">
        <v>10553.678625335826</v>
      </c>
      <c r="G503" s="86" t="s">
        <v>10</v>
      </c>
    </row>
    <row r="504" spans="1:7" x14ac:dyDescent="0.25">
      <c r="A504">
        <v>2022</v>
      </c>
      <c r="B504" t="s">
        <v>117</v>
      </c>
      <c r="C504" s="86" t="s">
        <v>118</v>
      </c>
      <c r="D504" t="s">
        <v>20</v>
      </c>
      <c r="E504" s="86" t="s">
        <v>118</v>
      </c>
      <c r="F504">
        <v>1270.6005165851066</v>
      </c>
      <c r="G504" s="86" t="s">
        <v>10</v>
      </c>
    </row>
    <row r="505" spans="1:7" x14ac:dyDescent="0.25">
      <c r="A505">
        <v>2022</v>
      </c>
      <c r="B505" t="s">
        <v>117</v>
      </c>
      <c r="C505" s="86" t="s">
        <v>118</v>
      </c>
      <c r="D505" t="s">
        <v>22</v>
      </c>
      <c r="E505" s="86" t="s">
        <v>118</v>
      </c>
      <c r="F505">
        <v>4431.9696569577354</v>
      </c>
      <c r="G505" s="86" t="s">
        <v>10</v>
      </c>
    </row>
    <row r="506" spans="1:7" x14ac:dyDescent="0.25">
      <c r="A506">
        <v>2022</v>
      </c>
      <c r="B506" t="s">
        <v>117</v>
      </c>
      <c r="C506" s="86" t="s">
        <v>118</v>
      </c>
      <c r="D506" t="s">
        <v>24</v>
      </c>
      <c r="E506" s="86" t="s">
        <v>118</v>
      </c>
      <c r="F506">
        <v>6508.0992394015102</v>
      </c>
      <c r="G506" s="86" t="s">
        <v>10</v>
      </c>
    </row>
    <row r="507" spans="1:7" x14ac:dyDescent="0.25">
      <c r="A507">
        <v>2022</v>
      </c>
      <c r="B507" t="s">
        <v>117</v>
      </c>
      <c r="C507" s="86" t="s">
        <v>118</v>
      </c>
      <c r="D507" t="s">
        <v>69</v>
      </c>
      <c r="E507" s="86" t="s">
        <v>118</v>
      </c>
      <c r="F507">
        <v>4095.7209579232072</v>
      </c>
      <c r="G507" s="86" t="s">
        <v>10</v>
      </c>
    </row>
    <row r="508" spans="1:7" x14ac:dyDescent="0.25">
      <c r="A508">
        <v>2022</v>
      </c>
      <c r="B508" t="s">
        <v>117</v>
      </c>
      <c r="C508" s="86" t="s">
        <v>118</v>
      </c>
      <c r="D508" t="s">
        <v>30</v>
      </c>
      <c r="E508" s="86" t="s">
        <v>118</v>
      </c>
      <c r="F508">
        <v>4149.5437906927154</v>
      </c>
      <c r="G508" s="86" t="s">
        <v>10</v>
      </c>
    </row>
    <row r="509" spans="1:7" x14ac:dyDescent="0.25">
      <c r="A509">
        <v>2022</v>
      </c>
      <c r="B509" t="s">
        <v>117</v>
      </c>
      <c r="C509" s="86" t="s">
        <v>118</v>
      </c>
      <c r="D509" t="s">
        <v>26</v>
      </c>
      <c r="E509" s="86" t="s">
        <v>118</v>
      </c>
      <c r="F509">
        <v>2090.5856822697669</v>
      </c>
      <c r="G509" s="86" t="s">
        <v>10</v>
      </c>
    </row>
    <row r="510" spans="1:7" x14ac:dyDescent="0.25">
      <c r="A510">
        <v>2022</v>
      </c>
      <c r="B510" t="s">
        <v>117</v>
      </c>
      <c r="C510" s="86" t="s">
        <v>118</v>
      </c>
      <c r="D510" t="s">
        <v>28</v>
      </c>
      <c r="E510" s="86" t="s">
        <v>118</v>
      </c>
      <c r="F510">
        <v>2720.9165000847906</v>
      </c>
      <c r="G510" s="86" t="s">
        <v>10</v>
      </c>
    </row>
    <row r="511" spans="1:7" x14ac:dyDescent="0.25">
      <c r="A511">
        <v>2022</v>
      </c>
      <c r="B511" t="s">
        <v>117</v>
      </c>
      <c r="C511" s="86" t="s">
        <v>118</v>
      </c>
      <c r="D511" t="s">
        <v>70</v>
      </c>
      <c r="E511" s="86" t="s">
        <v>118</v>
      </c>
      <c r="F511">
        <v>1191.7886626014247</v>
      </c>
      <c r="G511" s="86" t="s">
        <v>10</v>
      </c>
    </row>
    <row r="512" spans="1:7" x14ac:dyDescent="0.25">
      <c r="A512">
        <v>2022</v>
      </c>
      <c r="B512" t="s">
        <v>119</v>
      </c>
      <c r="C512" s="86" t="s">
        <v>118</v>
      </c>
      <c r="D512" s="86" t="s">
        <v>118</v>
      </c>
      <c r="E512" s="86" t="s">
        <v>118</v>
      </c>
      <c r="F512">
        <v>74308.710621136459</v>
      </c>
      <c r="G512" s="86" t="s">
        <v>10</v>
      </c>
    </row>
    <row r="513" spans="1:7" x14ac:dyDescent="0.25">
      <c r="A513">
        <v>2022</v>
      </c>
      <c r="B513" t="s">
        <v>120</v>
      </c>
      <c r="C513" s="86" t="s">
        <v>118</v>
      </c>
      <c r="D513" s="86" t="s">
        <v>118</v>
      </c>
      <c r="E513" s="86" t="s">
        <v>118</v>
      </c>
      <c r="F513">
        <v>2170.593849801</v>
      </c>
      <c r="G513" s="86" t="s">
        <v>10</v>
      </c>
    </row>
    <row r="514" spans="1:7" x14ac:dyDescent="0.25">
      <c r="A514">
        <v>2022</v>
      </c>
      <c r="B514" t="s">
        <v>121</v>
      </c>
      <c r="C514" s="86" t="s">
        <v>118</v>
      </c>
      <c r="D514" s="86" t="s">
        <v>118</v>
      </c>
      <c r="E514" s="86" t="s">
        <v>118</v>
      </c>
      <c r="F514">
        <v>76479.304470937466</v>
      </c>
      <c r="G514" s="86" t="s">
        <v>10</v>
      </c>
    </row>
    <row r="515" spans="1:7" x14ac:dyDescent="0.25">
      <c r="A515" t="s">
        <v>80</v>
      </c>
      <c r="B515" t="s">
        <v>117</v>
      </c>
      <c r="C515" s="86" t="s">
        <v>118</v>
      </c>
      <c r="D515" t="s">
        <v>6</v>
      </c>
      <c r="E515" s="86" t="s">
        <v>118</v>
      </c>
      <c r="F515">
        <v>2092.1818044608281</v>
      </c>
      <c r="G515" s="86" t="s">
        <v>10</v>
      </c>
    </row>
    <row r="516" spans="1:7" x14ac:dyDescent="0.25">
      <c r="A516" t="s">
        <v>80</v>
      </c>
      <c r="B516" t="s">
        <v>117</v>
      </c>
      <c r="C516" s="86" t="s">
        <v>118</v>
      </c>
      <c r="D516" t="s">
        <v>8</v>
      </c>
      <c r="E516" s="86" t="s">
        <v>118</v>
      </c>
      <c r="F516">
        <v>2495.9108600624086</v>
      </c>
      <c r="G516" s="86" t="s">
        <v>10</v>
      </c>
    </row>
    <row r="517" spans="1:7" x14ac:dyDescent="0.25">
      <c r="A517" t="s">
        <v>80</v>
      </c>
      <c r="B517" t="s">
        <v>117</v>
      </c>
      <c r="C517" s="86" t="s">
        <v>118</v>
      </c>
      <c r="D517" t="s">
        <v>10</v>
      </c>
      <c r="E517" s="86" t="s">
        <v>118</v>
      </c>
      <c r="F517">
        <v>4149.5170052478952</v>
      </c>
      <c r="G517" s="86" t="s">
        <v>10</v>
      </c>
    </row>
    <row r="518" spans="1:7" x14ac:dyDescent="0.25">
      <c r="A518" t="s">
        <v>80</v>
      </c>
      <c r="B518" t="s">
        <v>117</v>
      </c>
      <c r="C518" s="86" t="s">
        <v>118</v>
      </c>
      <c r="D518" t="s">
        <v>12</v>
      </c>
      <c r="E518" s="86" t="s">
        <v>118</v>
      </c>
      <c r="F518">
        <v>1690.6258000213111</v>
      </c>
      <c r="G518" s="86" t="s">
        <v>10</v>
      </c>
    </row>
    <row r="519" spans="1:7" x14ac:dyDescent="0.25">
      <c r="A519" t="s">
        <v>80</v>
      </c>
      <c r="B519" t="s">
        <v>117</v>
      </c>
      <c r="C519" s="86" t="s">
        <v>118</v>
      </c>
      <c r="D519" t="s">
        <v>14</v>
      </c>
      <c r="E519" s="86" t="s">
        <v>118</v>
      </c>
      <c r="F519">
        <v>219.03779860900269</v>
      </c>
      <c r="G519" s="86" t="s">
        <v>10</v>
      </c>
    </row>
    <row r="520" spans="1:7" x14ac:dyDescent="0.25">
      <c r="A520" t="s">
        <v>80</v>
      </c>
      <c r="B520" t="s">
        <v>117</v>
      </c>
      <c r="C520" s="86" t="s">
        <v>118</v>
      </c>
      <c r="D520" t="s">
        <v>16</v>
      </c>
      <c r="E520" s="86" t="s">
        <v>118</v>
      </c>
      <c r="F520">
        <v>14206.715612613134</v>
      </c>
      <c r="G520" s="86" t="s">
        <v>10</v>
      </c>
    </row>
    <row r="521" spans="1:7" x14ac:dyDescent="0.25">
      <c r="A521" t="s">
        <v>80</v>
      </c>
      <c r="B521" t="s">
        <v>117</v>
      </c>
      <c r="C521" s="86" t="s">
        <v>118</v>
      </c>
      <c r="D521" t="s">
        <v>18</v>
      </c>
      <c r="E521" s="86" t="s">
        <v>118</v>
      </c>
      <c r="F521">
        <v>16519.597725774958</v>
      </c>
      <c r="G521" s="86" t="s">
        <v>10</v>
      </c>
    </row>
    <row r="522" spans="1:7" x14ac:dyDescent="0.25">
      <c r="A522" t="s">
        <v>80</v>
      </c>
      <c r="B522" t="s">
        <v>117</v>
      </c>
      <c r="C522" s="86" t="s">
        <v>118</v>
      </c>
      <c r="D522" t="s">
        <v>68</v>
      </c>
      <c r="E522" s="86" t="s">
        <v>118</v>
      </c>
      <c r="F522">
        <v>12014.302670931711</v>
      </c>
      <c r="G522" s="86" t="s">
        <v>10</v>
      </c>
    </row>
    <row r="523" spans="1:7" x14ac:dyDescent="0.25">
      <c r="A523" t="s">
        <v>80</v>
      </c>
      <c r="B523" t="s">
        <v>117</v>
      </c>
      <c r="C523" s="86" t="s">
        <v>118</v>
      </c>
      <c r="D523" t="s">
        <v>20</v>
      </c>
      <c r="E523" s="86" t="s">
        <v>118</v>
      </c>
      <c r="F523">
        <v>1431.4822245966946</v>
      </c>
      <c r="G523" s="86" t="s">
        <v>10</v>
      </c>
    </row>
    <row r="524" spans="1:7" x14ac:dyDescent="0.25">
      <c r="A524" t="s">
        <v>80</v>
      </c>
      <c r="B524" t="s">
        <v>117</v>
      </c>
      <c r="C524" s="86" t="s">
        <v>118</v>
      </c>
      <c r="D524" t="s">
        <v>22</v>
      </c>
      <c r="E524" s="86" t="s">
        <v>118</v>
      </c>
      <c r="F524">
        <v>4876.1756644182979</v>
      </c>
      <c r="G524" s="86" t="s">
        <v>10</v>
      </c>
    </row>
    <row r="525" spans="1:7" x14ac:dyDescent="0.25">
      <c r="A525" t="s">
        <v>80</v>
      </c>
      <c r="B525" t="s">
        <v>117</v>
      </c>
      <c r="C525" s="86" t="s">
        <v>118</v>
      </c>
      <c r="D525" t="s">
        <v>24</v>
      </c>
      <c r="E525" s="86" t="s">
        <v>118</v>
      </c>
      <c r="F525">
        <v>6754.7451060455642</v>
      </c>
      <c r="G525" s="86" t="s">
        <v>10</v>
      </c>
    </row>
    <row r="526" spans="1:7" x14ac:dyDescent="0.25">
      <c r="A526" t="s">
        <v>80</v>
      </c>
      <c r="B526" t="s">
        <v>117</v>
      </c>
      <c r="C526" s="86" t="s">
        <v>118</v>
      </c>
      <c r="D526" t="s">
        <v>69</v>
      </c>
      <c r="E526" s="86" t="s">
        <v>118</v>
      </c>
      <c r="F526">
        <v>4425.4456380610254</v>
      </c>
      <c r="G526" s="86" t="s">
        <v>10</v>
      </c>
    </row>
    <row r="527" spans="1:7" x14ac:dyDescent="0.25">
      <c r="A527" t="s">
        <v>80</v>
      </c>
      <c r="B527" t="s">
        <v>117</v>
      </c>
      <c r="C527" s="86" t="s">
        <v>118</v>
      </c>
      <c r="D527" t="s">
        <v>30</v>
      </c>
      <c r="E527" s="86" t="s">
        <v>118</v>
      </c>
      <c r="F527">
        <v>4436.8640714953035</v>
      </c>
      <c r="G527" s="86" t="s">
        <v>10</v>
      </c>
    </row>
    <row r="528" spans="1:7" x14ac:dyDescent="0.25">
      <c r="A528" t="s">
        <v>80</v>
      </c>
      <c r="B528" t="s">
        <v>117</v>
      </c>
      <c r="C528" s="86" t="s">
        <v>118</v>
      </c>
      <c r="D528" t="s">
        <v>26</v>
      </c>
      <c r="E528" s="86" t="s">
        <v>118</v>
      </c>
      <c r="F528">
        <v>2241.4346498487821</v>
      </c>
      <c r="G528" s="86" t="s">
        <v>10</v>
      </c>
    </row>
    <row r="529" spans="1:7" x14ac:dyDescent="0.25">
      <c r="A529" t="s">
        <v>80</v>
      </c>
      <c r="B529" t="s">
        <v>117</v>
      </c>
      <c r="C529" s="86" t="s">
        <v>118</v>
      </c>
      <c r="D529" t="s">
        <v>28</v>
      </c>
      <c r="E529" s="86" t="s">
        <v>118</v>
      </c>
      <c r="F529">
        <v>2810.793333242952</v>
      </c>
      <c r="G529" s="86" t="s">
        <v>10</v>
      </c>
    </row>
    <row r="530" spans="1:7" x14ac:dyDescent="0.25">
      <c r="A530" t="s">
        <v>80</v>
      </c>
      <c r="B530" t="s">
        <v>117</v>
      </c>
      <c r="C530" s="86" t="s">
        <v>118</v>
      </c>
      <c r="D530" t="s">
        <v>70</v>
      </c>
      <c r="E530" s="86" t="s">
        <v>118</v>
      </c>
      <c r="F530">
        <v>1278.3598614056723</v>
      </c>
      <c r="G530" s="86" t="s">
        <v>10</v>
      </c>
    </row>
    <row r="531" spans="1:7" x14ac:dyDescent="0.25">
      <c r="A531" t="s">
        <v>80</v>
      </c>
      <c r="B531" t="s">
        <v>119</v>
      </c>
      <c r="C531" s="86" t="s">
        <v>118</v>
      </c>
      <c r="D531" s="86" t="s">
        <v>118</v>
      </c>
      <c r="E531" s="86" t="s">
        <v>118</v>
      </c>
      <c r="F531">
        <v>81643.189826835543</v>
      </c>
      <c r="G531" s="86" t="s">
        <v>10</v>
      </c>
    </row>
    <row r="532" spans="1:7" x14ac:dyDescent="0.25">
      <c r="A532" t="s">
        <v>80</v>
      </c>
      <c r="B532" t="s">
        <v>120</v>
      </c>
      <c r="C532" s="86" t="s">
        <v>118</v>
      </c>
      <c r="D532" s="86" t="s">
        <v>118</v>
      </c>
      <c r="E532" s="86" t="s">
        <v>118</v>
      </c>
      <c r="F532">
        <v>2168.9654174996031</v>
      </c>
      <c r="G532" s="86" t="s">
        <v>10</v>
      </c>
    </row>
    <row r="533" spans="1:7" x14ac:dyDescent="0.25">
      <c r="A533" t="s">
        <v>80</v>
      </c>
      <c r="B533" t="s">
        <v>121</v>
      </c>
      <c r="C533" s="86" t="s">
        <v>118</v>
      </c>
      <c r="D533" s="86" t="s">
        <v>118</v>
      </c>
      <c r="E533" s="86" t="s">
        <v>118</v>
      </c>
      <c r="F533">
        <v>83812.155244335154</v>
      </c>
      <c r="G533" s="86" t="s">
        <v>10</v>
      </c>
    </row>
    <row r="534" spans="1:7" x14ac:dyDescent="0.25">
      <c r="A534" s="87" t="s">
        <v>102</v>
      </c>
      <c r="B534" t="s">
        <v>117</v>
      </c>
      <c r="C534" s="86" t="s">
        <v>118</v>
      </c>
      <c r="D534" t="s">
        <v>6</v>
      </c>
      <c r="E534" s="86" t="s">
        <v>118</v>
      </c>
      <c r="F534">
        <v>2320.6943925623664</v>
      </c>
      <c r="G534" s="86" t="s">
        <v>10</v>
      </c>
    </row>
    <row r="535" spans="1:7" x14ac:dyDescent="0.25">
      <c r="A535" s="87" t="s">
        <v>102</v>
      </c>
      <c r="B535" t="s">
        <v>117</v>
      </c>
      <c r="C535" s="86" t="s">
        <v>118</v>
      </c>
      <c r="D535" t="s">
        <v>8</v>
      </c>
      <c r="E535" s="86" t="s">
        <v>118</v>
      </c>
      <c r="F535">
        <v>990.83481409095589</v>
      </c>
      <c r="G535" s="86" t="s">
        <v>10</v>
      </c>
    </row>
    <row r="536" spans="1:7" x14ac:dyDescent="0.25">
      <c r="A536" s="87" t="s">
        <v>102</v>
      </c>
      <c r="B536" t="s">
        <v>117</v>
      </c>
      <c r="C536" s="86" t="s">
        <v>118</v>
      </c>
      <c r="D536" t="s">
        <v>10</v>
      </c>
      <c r="E536" s="86" t="s">
        <v>118</v>
      </c>
      <c r="F536">
        <v>4272.2643687997197</v>
      </c>
      <c r="G536" s="86" t="s">
        <v>10</v>
      </c>
    </row>
    <row r="537" spans="1:7" x14ac:dyDescent="0.25">
      <c r="A537" s="87" t="s">
        <v>102</v>
      </c>
      <c r="B537" t="s">
        <v>117</v>
      </c>
      <c r="C537" s="86" t="s">
        <v>118</v>
      </c>
      <c r="D537" t="s">
        <v>12</v>
      </c>
      <c r="E537" s="86" t="s">
        <v>118</v>
      </c>
      <c r="F537">
        <v>1800.4306260432297</v>
      </c>
      <c r="G537" s="86" t="s">
        <v>10</v>
      </c>
    </row>
    <row r="538" spans="1:7" x14ac:dyDescent="0.25">
      <c r="A538" s="87" t="s">
        <v>102</v>
      </c>
      <c r="B538" t="s">
        <v>117</v>
      </c>
      <c r="C538" s="86" t="s">
        <v>118</v>
      </c>
      <c r="D538" t="s">
        <v>14</v>
      </c>
      <c r="E538" s="86" t="s">
        <v>118</v>
      </c>
      <c r="F538">
        <v>228.51762366038653</v>
      </c>
      <c r="G538" s="86" t="s">
        <v>10</v>
      </c>
    </row>
    <row r="539" spans="1:7" x14ac:dyDescent="0.25">
      <c r="A539" s="87" t="s">
        <v>102</v>
      </c>
      <c r="B539" t="s">
        <v>117</v>
      </c>
      <c r="C539" s="86" t="s">
        <v>118</v>
      </c>
      <c r="D539" t="s">
        <v>16</v>
      </c>
      <c r="E539" s="86" t="s">
        <v>118</v>
      </c>
      <c r="F539">
        <v>14773.204671141728</v>
      </c>
      <c r="G539" s="86" t="s">
        <v>10</v>
      </c>
    </row>
    <row r="540" spans="1:7" x14ac:dyDescent="0.25">
      <c r="A540" s="87" t="s">
        <v>102</v>
      </c>
      <c r="B540" t="s">
        <v>117</v>
      </c>
      <c r="C540" s="86" t="s">
        <v>118</v>
      </c>
      <c r="D540" t="s">
        <v>18</v>
      </c>
      <c r="E540" s="86" t="s">
        <v>118</v>
      </c>
      <c r="F540">
        <v>17542.701918301358</v>
      </c>
      <c r="G540" s="86" t="s">
        <v>10</v>
      </c>
    </row>
    <row r="541" spans="1:7" x14ac:dyDescent="0.25">
      <c r="A541" s="87" t="s">
        <v>102</v>
      </c>
      <c r="B541" t="s">
        <v>117</v>
      </c>
      <c r="C541" s="86" t="s">
        <v>118</v>
      </c>
      <c r="D541" t="s">
        <v>68</v>
      </c>
      <c r="E541" s="86" t="s">
        <v>118</v>
      </c>
      <c r="F541">
        <v>12888.090576498284</v>
      </c>
      <c r="G541" s="86" t="s">
        <v>10</v>
      </c>
    </row>
    <row r="542" spans="1:7" x14ac:dyDescent="0.25">
      <c r="A542" s="87" t="s">
        <v>102</v>
      </c>
      <c r="B542" t="s">
        <v>117</v>
      </c>
      <c r="C542" s="86" t="s">
        <v>118</v>
      </c>
      <c r="D542" t="s">
        <v>20</v>
      </c>
      <c r="E542" s="86" t="s">
        <v>118</v>
      </c>
      <c r="F542">
        <v>1609.1229930564389</v>
      </c>
      <c r="G542" s="86" t="s">
        <v>10</v>
      </c>
    </row>
    <row r="543" spans="1:7" x14ac:dyDescent="0.25">
      <c r="A543" s="87" t="s">
        <v>102</v>
      </c>
      <c r="B543" t="s">
        <v>117</v>
      </c>
      <c r="C543" s="86" t="s">
        <v>118</v>
      </c>
      <c r="D543" t="s">
        <v>22</v>
      </c>
      <c r="E543" s="86" t="s">
        <v>118</v>
      </c>
      <c r="F543">
        <v>4926.4715977310434</v>
      </c>
      <c r="G543" s="86" t="s">
        <v>10</v>
      </c>
    </row>
    <row r="544" spans="1:7" x14ac:dyDescent="0.25">
      <c r="A544" s="87" t="s">
        <v>102</v>
      </c>
      <c r="B544" t="s">
        <v>117</v>
      </c>
      <c r="C544" s="86" t="s">
        <v>118</v>
      </c>
      <c r="D544" t="s">
        <v>24</v>
      </c>
      <c r="E544" s="86" t="s">
        <v>118</v>
      </c>
      <c r="F544">
        <v>7081.6532922371789</v>
      </c>
      <c r="G544" s="86" t="s">
        <v>10</v>
      </c>
    </row>
    <row r="545" spans="1:7" x14ac:dyDescent="0.25">
      <c r="A545" s="87" t="s">
        <v>102</v>
      </c>
      <c r="B545" t="s">
        <v>117</v>
      </c>
      <c r="C545" s="86" t="s">
        <v>118</v>
      </c>
      <c r="D545" t="s">
        <v>69</v>
      </c>
      <c r="E545" s="86" t="s">
        <v>118</v>
      </c>
      <c r="F545">
        <v>4722.3280382246412</v>
      </c>
      <c r="G545" s="86" t="s">
        <v>10</v>
      </c>
    </row>
    <row r="546" spans="1:7" x14ac:dyDescent="0.25">
      <c r="A546" s="87" t="s">
        <v>102</v>
      </c>
      <c r="B546" t="s">
        <v>117</v>
      </c>
      <c r="C546" s="86" t="s">
        <v>118</v>
      </c>
      <c r="D546" t="s">
        <v>30</v>
      </c>
      <c r="E546" s="86" t="s">
        <v>118</v>
      </c>
      <c r="F546">
        <v>4607.2792870344147</v>
      </c>
      <c r="G546" s="86" t="s">
        <v>10</v>
      </c>
    </row>
    <row r="547" spans="1:7" x14ac:dyDescent="0.25">
      <c r="A547" s="87" t="s">
        <v>102</v>
      </c>
      <c r="B547" t="s">
        <v>117</v>
      </c>
      <c r="C547" s="86" t="s">
        <v>118</v>
      </c>
      <c r="D547" t="s">
        <v>26</v>
      </c>
      <c r="E547" s="86" t="s">
        <v>118</v>
      </c>
      <c r="F547">
        <v>2348.6507785335643</v>
      </c>
      <c r="G547" s="86" t="s">
        <v>10</v>
      </c>
    </row>
    <row r="548" spans="1:7" x14ac:dyDescent="0.25">
      <c r="A548" s="87" t="s">
        <v>102</v>
      </c>
      <c r="B548" t="s">
        <v>117</v>
      </c>
      <c r="C548" s="86" t="s">
        <v>118</v>
      </c>
      <c r="D548" t="s">
        <v>28</v>
      </c>
      <c r="E548" s="86" t="s">
        <v>118</v>
      </c>
      <c r="F548">
        <v>2901.1137004193638</v>
      </c>
      <c r="G548" s="86" t="s">
        <v>10</v>
      </c>
    </row>
    <row r="549" spans="1:7" x14ac:dyDescent="0.25">
      <c r="A549" s="87" t="s">
        <v>102</v>
      </c>
      <c r="B549" t="s">
        <v>117</v>
      </c>
      <c r="C549" s="86" t="s">
        <v>118</v>
      </c>
      <c r="D549" t="s">
        <v>70</v>
      </c>
      <c r="E549" s="86" t="s">
        <v>118</v>
      </c>
      <c r="F549">
        <v>1372.0362740594123</v>
      </c>
      <c r="G549" s="86" t="s">
        <v>10</v>
      </c>
    </row>
    <row r="550" spans="1:7" x14ac:dyDescent="0.25">
      <c r="A550" s="87" t="s">
        <v>102</v>
      </c>
      <c r="B550" t="s">
        <v>119</v>
      </c>
      <c r="C550" s="86" t="s">
        <v>118</v>
      </c>
      <c r="D550" s="86" t="s">
        <v>118</v>
      </c>
      <c r="E550" s="86" t="s">
        <v>118</v>
      </c>
      <c r="F550">
        <v>84385.394952394083</v>
      </c>
      <c r="G550" s="86" t="s">
        <v>10</v>
      </c>
    </row>
    <row r="551" spans="1:7" x14ac:dyDescent="0.25">
      <c r="A551" s="87" t="s">
        <v>102</v>
      </c>
      <c r="B551" t="s">
        <v>120</v>
      </c>
      <c r="C551" s="86" t="s">
        <v>118</v>
      </c>
      <c r="D551" s="86" t="s">
        <v>118</v>
      </c>
      <c r="E551" s="86" t="s">
        <v>118</v>
      </c>
      <c r="F551">
        <v>2138.5641793531258</v>
      </c>
      <c r="G551" s="86" t="s">
        <v>10</v>
      </c>
    </row>
    <row r="552" spans="1:7" x14ac:dyDescent="0.25">
      <c r="A552" s="87" t="s">
        <v>102</v>
      </c>
      <c r="B552" t="s">
        <v>121</v>
      </c>
      <c r="C552" s="86" t="s">
        <v>118</v>
      </c>
      <c r="D552" s="86" t="s">
        <v>118</v>
      </c>
      <c r="E552" s="86" t="s">
        <v>118</v>
      </c>
      <c r="F552">
        <v>86523.959131747208</v>
      </c>
      <c r="G552" s="86" t="s">
        <v>10</v>
      </c>
    </row>
    <row r="553" spans="1:7" x14ac:dyDescent="0.25">
      <c r="A553">
        <v>1996</v>
      </c>
      <c r="B553" t="s">
        <v>117</v>
      </c>
      <c r="C553" t="s">
        <v>118</v>
      </c>
      <c r="D553" t="s">
        <v>6</v>
      </c>
      <c r="E553" t="s">
        <v>118</v>
      </c>
      <c r="F553">
        <v>60.341580669301806</v>
      </c>
      <c r="G553" t="s">
        <v>122</v>
      </c>
    </row>
    <row r="554" spans="1:7" x14ac:dyDescent="0.25">
      <c r="A554">
        <v>1996</v>
      </c>
      <c r="B554" t="s">
        <v>117</v>
      </c>
      <c r="C554" t="s">
        <v>118</v>
      </c>
      <c r="D554" t="s">
        <v>8</v>
      </c>
      <c r="E554" t="s">
        <v>118</v>
      </c>
      <c r="F554">
        <v>7.1611532179891704</v>
      </c>
      <c r="G554" t="s">
        <v>122</v>
      </c>
    </row>
    <row r="555" spans="1:7" x14ac:dyDescent="0.25">
      <c r="A555">
        <v>1996</v>
      </c>
      <c r="B555" t="s">
        <v>117</v>
      </c>
      <c r="C555" t="s">
        <v>118</v>
      </c>
      <c r="D555" t="s">
        <v>10</v>
      </c>
      <c r="E555" t="s">
        <v>118</v>
      </c>
      <c r="F555">
        <v>55.834732418552342</v>
      </c>
      <c r="G555" t="s">
        <v>122</v>
      </c>
    </row>
    <row r="556" spans="1:7" x14ac:dyDescent="0.25">
      <c r="A556">
        <v>1996</v>
      </c>
      <c r="B556" t="s">
        <v>117</v>
      </c>
      <c r="C556" t="s">
        <v>118</v>
      </c>
      <c r="D556" t="s">
        <v>12</v>
      </c>
      <c r="E556" t="s">
        <v>118</v>
      </c>
      <c r="F556">
        <v>12.919856400303708</v>
      </c>
      <c r="G556" t="s">
        <v>122</v>
      </c>
    </row>
    <row r="557" spans="1:7" x14ac:dyDescent="0.25">
      <c r="A557">
        <v>1996</v>
      </c>
      <c r="B557" t="s">
        <v>117</v>
      </c>
      <c r="C557" t="s">
        <v>118</v>
      </c>
      <c r="D557" t="s">
        <v>14</v>
      </c>
      <c r="E557" t="s">
        <v>118</v>
      </c>
      <c r="F557">
        <v>31.346238011919471</v>
      </c>
      <c r="G557" t="s">
        <v>122</v>
      </c>
    </row>
    <row r="558" spans="1:7" x14ac:dyDescent="0.25">
      <c r="A558">
        <v>1996</v>
      </c>
      <c r="B558" t="s">
        <v>117</v>
      </c>
      <c r="C558" t="s">
        <v>118</v>
      </c>
      <c r="D558" t="s">
        <v>16</v>
      </c>
      <c r="E558" t="s">
        <v>118</v>
      </c>
      <c r="F558">
        <v>5.055083736510622</v>
      </c>
      <c r="G558" t="s">
        <v>122</v>
      </c>
    </row>
    <row r="559" spans="1:7" x14ac:dyDescent="0.25">
      <c r="A559">
        <v>1996</v>
      </c>
      <c r="B559" t="s">
        <v>117</v>
      </c>
      <c r="C559" t="s">
        <v>118</v>
      </c>
      <c r="D559" t="s">
        <v>18</v>
      </c>
      <c r="E559" t="s">
        <v>118</v>
      </c>
      <c r="F559">
        <v>22.908729129518168</v>
      </c>
      <c r="G559" t="s">
        <v>122</v>
      </c>
    </row>
    <row r="560" spans="1:7" x14ac:dyDescent="0.25">
      <c r="A560">
        <v>1996</v>
      </c>
      <c r="B560" t="s">
        <v>117</v>
      </c>
      <c r="C560" t="s">
        <v>118</v>
      </c>
      <c r="D560" t="s">
        <v>68</v>
      </c>
      <c r="E560" t="s">
        <v>118</v>
      </c>
      <c r="F560">
        <v>18.738134147312241</v>
      </c>
      <c r="G560" t="s">
        <v>122</v>
      </c>
    </row>
    <row r="561" spans="1:7" x14ac:dyDescent="0.25">
      <c r="A561">
        <v>1996</v>
      </c>
      <c r="B561" t="s">
        <v>117</v>
      </c>
      <c r="C561" t="s">
        <v>118</v>
      </c>
      <c r="D561" t="s">
        <v>20</v>
      </c>
      <c r="E561" t="s">
        <v>118</v>
      </c>
      <c r="F561">
        <v>23.404354718536503</v>
      </c>
      <c r="G561" t="s">
        <v>122</v>
      </c>
    </row>
    <row r="562" spans="1:7" x14ac:dyDescent="0.25">
      <c r="A562">
        <v>1996</v>
      </c>
      <c r="B562" t="s">
        <v>117</v>
      </c>
      <c r="C562" t="s">
        <v>118</v>
      </c>
      <c r="D562" t="s">
        <v>22</v>
      </c>
      <c r="E562" t="s">
        <v>118</v>
      </c>
      <c r="F562">
        <v>31.059493495177097</v>
      </c>
      <c r="G562" t="s">
        <v>122</v>
      </c>
    </row>
    <row r="563" spans="1:7" x14ac:dyDescent="0.25">
      <c r="A563">
        <v>1996</v>
      </c>
      <c r="B563" t="s">
        <v>117</v>
      </c>
      <c r="C563" t="s">
        <v>118</v>
      </c>
      <c r="D563" t="s">
        <v>24</v>
      </c>
      <c r="E563" t="s">
        <v>118</v>
      </c>
      <c r="F563">
        <v>35.568441730141387</v>
      </c>
      <c r="G563" t="s">
        <v>122</v>
      </c>
    </row>
    <row r="564" spans="1:7" x14ac:dyDescent="0.25">
      <c r="A564">
        <v>1996</v>
      </c>
      <c r="B564" t="s">
        <v>117</v>
      </c>
      <c r="C564" t="s">
        <v>118</v>
      </c>
      <c r="D564" t="s">
        <v>69</v>
      </c>
      <c r="E564" t="s">
        <v>118</v>
      </c>
      <c r="F564">
        <v>19.286523071363302</v>
      </c>
      <c r="G564" t="s">
        <v>122</v>
      </c>
    </row>
    <row r="565" spans="1:7" x14ac:dyDescent="0.25">
      <c r="A565">
        <v>1996</v>
      </c>
      <c r="B565" t="s">
        <v>117</v>
      </c>
      <c r="C565" t="s">
        <v>118</v>
      </c>
      <c r="D565" t="s">
        <v>30</v>
      </c>
      <c r="E565" t="s">
        <v>118</v>
      </c>
      <c r="F565">
        <v>48.309310536367768</v>
      </c>
      <c r="G565" t="s">
        <v>122</v>
      </c>
    </row>
    <row r="566" spans="1:7" x14ac:dyDescent="0.25">
      <c r="A566">
        <v>1996</v>
      </c>
      <c r="B566" t="s">
        <v>117</v>
      </c>
      <c r="C566" t="s">
        <v>118</v>
      </c>
      <c r="D566" t="s">
        <v>26</v>
      </c>
      <c r="E566" t="s">
        <v>118</v>
      </c>
      <c r="F566">
        <v>36.17985683994663</v>
      </c>
      <c r="G566" t="s">
        <v>122</v>
      </c>
    </row>
    <row r="567" spans="1:7" x14ac:dyDescent="0.25">
      <c r="A567">
        <v>1996</v>
      </c>
      <c r="B567" t="s">
        <v>117</v>
      </c>
      <c r="C567" t="s">
        <v>118</v>
      </c>
      <c r="D567" t="s">
        <v>28</v>
      </c>
      <c r="E567" t="s">
        <v>118</v>
      </c>
      <c r="F567">
        <v>38.358423519761644</v>
      </c>
      <c r="G567" t="s">
        <v>122</v>
      </c>
    </row>
    <row r="568" spans="1:7" x14ac:dyDescent="0.25">
      <c r="A568">
        <v>1996</v>
      </c>
      <c r="B568" t="s">
        <v>117</v>
      </c>
      <c r="C568" t="s">
        <v>118</v>
      </c>
      <c r="D568" t="s">
        <v>70</v>
      </c>
      <c r="E568" t="s">
        <v>118</v>
      </c>
      <c r="F568">
        <v>36.878414024716506</v>
      </c>
      <c r="G568" t="s">
        <v>122</v>
      </c>
    </row>
    <row r="569" spans="1:7" x14ac:dyDescent="0.25">
      <c r="A569">
        <v>1996</v>
      </c>
      <c r="B569" t="s">
        <v>119</v>
      </c>
      <c r="C569" t="s">
        <v>118</v>
      </c>
      <c r="D569" t="s">
        <v>118</v>
      </c>
      <c r="E569" t="s">
        <v>118</v>
      </c>
      <c r="F569">
        <v>25.221373017473823</v>
      </c>
      <c r="G569" t="s">
        <v>122</v>
      </c>
    </row>
    <row r="570" spans="1:7" x14ac:dyDescent="0.25">
      <c r="A570">
        <v>1996</v>
      </c>
      <c r="B570" t="s">
        <v>120</v>
      </c>
      <c r="C570" t="s">
        <v>118</v>
      </c>
      <c r="D570" t="s">
        <v>118</v>
      </c>
      <c r="E570" t="s">
        <v>118</v>
      </c>
      <c r="F570">
        <v>23.875182199734844</v>
      </c>
      <c r="G570" t="s">
        <v>122</v>
      </c>
    </row>
    <row r="571" spans="1:7" x14ac:dyDescent="0.25">
      <c r="A571">
        <v>1996</v>
      </c>
      <c r="B571" t="s">
        <v>121</v>
      </c>
      <c r="C571" t="s">
        <v>118</v>
      </c>
      <c r="D571" t="s">
        <v>118</v>
      </c>
      <c r="E571" t="s">
        <v>118</v>
      </c>
      <c r="F571">
        <v>25.162469412213191</v>
      </c>
      <c r="G571" t="s">
        <v>122</v>
      </c>
    </row>
    <row r="572" spans="1:7" x14ac:dyDescent="0.25">
      <c r="A572">
        <v>1997</v>
      </c>
      <c r="B572" t="s">
        <v>117</v>
      </c>
      <c r="C572" t="s">
        <v>118</v>
      </c>
      <c r="D572" t="s">
        <v>6</v>
      </c>
      <c r="E572" t="s">
        <v>118</v>
      </c>
      <c r="F572">
        <v>62.919955568226406</v>
      </c>
      <c r="G572" t="s">
        <v>122</v>
      </c>
    </row>
    <row r="573" spans="1:7" x14ac:dyDescent="0.25">
      <c r="A573">
        <v>1997</v>
      </c>
      <c r="B573" t="s">
        <v>117</v>
      </c>
      <c r="C573" t="s">
        <v>118</v>
      </c>
      <c r="D573" t="s">
        <v>8</v>
      </c>
      <c r="E573" t="s">
        <v>118</v>
      </c>
      <c r="F573">
        <v>12.46316281620769</v>
      </c>
      <c r="G573" t="s">
        <v>122</v>
      </c>
    </row>
    <row r="574" spans="1:7" x14ac:dyDescent="0.25">
      <c r="A574">
        <v>1997</v>
      </c>
      <c r="B574" t="s">
        <v>117</v>
      </c>
      <c r="C574" t="s">
        <v>118</v>
      </c>
      <c r="D574" t="s">
        <v>10</v>
      </c>
      <c r="E574" t="s">
        <v>118</v>
      </c>
      <c r="F574">
        <v>58.855780740567681</v>
      </c>
      <c r="G574" t="s">
        <v>122</v>
      </c>
    </row>
    <row r="575" spans="1:7" x14ac:dyDescent="0.25">
      <c r="A575">
        <v>1997</v>
      </c>
      <c r="B575" t="s">
        <v>117</v>
      </c>
      <c r="C575" t="s">
        <v>118</v>
      </c>
      <c r="D575" t="s">
        <v>12</v>
      </c>
      <c r="E575" t="s">
        <v>118</v>
      </c>
      <c r="F575">
        <v>13.893055478303641</v>
      </c>
      <c r="G575" t="s">
        <v>122</v>
      </c>
    </row>
    <row r="576" spans="1:7" x14ac:dyDescent="0.25">
      <c r="A576">
        <v>1997</v>
      </c>
      <c r="B576" t="s">
        <v>117</v>
      </c>
      <c r="C576" t="s">
        <v>118</v>
      </c>
      <c r="D576" t="s">
        <v>14</v>
      </c>
      <c r="E576" t="s">
        <v>118</v>
      </c>
      <c r="F576">
        <v>35.819616067932493</v>
      </c>
      <c r="G576" t="s">
        <v>122</v>
      </c>
    </row>
    <row r="577" spans="1:7" x14ac:dyDescent="0.25">
      <c r="A577">
        <v>1997</v>
      </c>
      <c r="B577" t="s">
        <v>117</v>
      </c>
      <c r="C577" t="s">
        <v>118</v>
      </c>
      <c r="D577" t="s">
        <v>16</v>
      </c>
      <c r="E577" t="s">
        <v>118</v>
      </c>
      <c r="F577">
        <v>5.6377673733612168</v>
      </c>
      <c r="G577" t="s">
        <v>122</v>
      </c>
    </row>
    <row r="578" spans="1:7" x14ac:dyDescent="0.25">
      <c r="A578">
        <v>1997</v>
      </c>
      <c r="B578" t="s">
        <v>117</v>
      </c>
      <c r="C578" t="s">
        <v>118</v>
      </c>
      <c r="D578" t="s">
        <v>18</v>
      </c>
      <c r="E578" t="s">
        <v>118</v>
      </c>
      <c r="F578">
        <v>26.616231469322663</v>
      </c>
      <c r="G578" t="s">
        <v>122</v>
      </c>
    </row>
    <row r="579" spans="1:7" x14ac:dyDescent="0.25">
      <c r="A579">
        <v>1997</v>
      </c>
      <c r="B579" t="s">
        <v>117</v>
      </c>
      <c r="C579" t="s">
        <v>118</v>
      </c>
      <c r="D579" t="s">
        <v>68</v>
      </c>
      <c r="E579" t="s">
        <v>118</v>
      </c>
      <c r="F579">
        <v>20.690514580825184</v>
      </c>
      <c r="G579" t="s">
        <v>122</v>
      </c>
    </row>
    <row r="580" spans="1:7" x14ac:dyDescent="0.25">
      <c r="A580">
        <v>1997</v>
      </c>
      <c r="B580" t="s">
        <v>117</v>
      </c>
      <c r="C580" t="s">
        <v>118</v>
      </c>
      <c r="D580" t="s">
        <v>20</v>
      </c>
      <c r="E580" t="s">
        <v>118</v>
      </c>
      <c r="F580">
        <v>26.445714141486278</v>
      </c>
      <c r="G580" t="s">
        <v>122</v>
      </c>
    </row>
    <row r="581" spans="1:7" x14ac:dyDescent="0.25">
      <c r="A581">
        <v>1997</v>
      </c>
      <c r="B581" t="s">
        <v>117</v>
      </c>
      <c r="C581" t="s">
        <v>118</v>
      </c>
      <c r="D581" t="s">
        <v>22</v>
      </c>
      <c r="E581" t="s">
        <v>118</v>
      </c>
      <c r="F581">
        <v>32.686238726599726</v>
      </c>
      <c r="G581" t="s">
        <v>122</v>
      </c>
    </row>
    <row r="582" spans="1:7" x14ac:dyDescent="0.25">
      <c r="A582">
        <v>1997</v>
      </c>
      <c r="B582" t="s">
        <v>117</v>
      </c>
      <c r="C582" t="s">
        <v>118</v>
      </c>
      <c r="D582" t="s">
        <v>24</v>
      </c>
      <c r="E582" t="s">
        <v>118</v>
      </c>
      <c r="F582">
        <v>36.395541758885905</v>
      </c>
      <c r="G582" t="s">
        <v>122</v>
      </c>
    </row>
    <row r="583" spans="1:7" x14ac:dyDescent="0.25">
      <c r="A583">
        <v>1997</v>
      </c>
      <c r="B583" t="s">
        <v>117</v>
      </c>
      <c r="C583" t="s">
        <v>118</v>
      </c>
      <c r="D583" t="s">
        <v>69</v>
      </c>
      <c r="E583" t="s">
        <v>118</v>
      </c>
      <c r="F583">
        <v>21.766386207770374</v>
      </c>
      <c r="G583" t="s">
        <v>122</v>
      </c>
    </row>
    <row r="584" spans="1:7" x14ac:dyDescent="0.25">
      <c r="A584">
        <v>1997</v>
      </c>
      <c r="B584" t="s">
        <v>117</v>
      </c>
      <c r="C584" t="s">
        <v>118</v>
      </c>
      <c r="D584" t="s">
        <v>30</v>
      </c>
      <c r="E584" t="s">
        <v>118</v>
      </c>
      <c r="F584">
        <v>43.727580906137334</v>
      </c>
      <c r="G584" t="s">
        <v>122</v>
      </c>
    </row>
    <row r="585" spans="1:7" x14ac:dyDescent="0.25">
      <c r="A585">
        <v>1997</v>
      </c>
      <c r="B585" t="s">
        <v>117</v>
      </c>
      <c r="C585" t="s">
        <v>118</v>
      </c>
      <c r="D585" t="s">
        <v>26</v>
      </c>
      <c r="E585" t="s">
        <v>118</v>
      </c>
      <c r="F585">
        <v>38.753280535078765</v>
      </c>
      <c r="G585" t="s">
        <v>122</v>
      </c>
    </row>
    <row r="586" spans="1:7" x14ac:dyDescent="0.25">
      <c r="A586">
        <v>1997</v>
      </c>
      <c r="B586" t="s">
        <v>117</v>
      </c>
      <c r="C586" t="s">
        <v>118</v>
      </c>
      <c r="D586" t="s">
        <v>28</v>
      </c>
      <c r="E586" t="s">
        <v>118</v>
      </c>
      <c r="F586">
        <v>43.984994078007858</v>
      </c>
      <c r="G586" t="s">
        <v>122</v>
      </c>
    </row>
    <row r="587" spans="1:7" x14ac:dyDescent="0.25">
      <c r="A587">
        <v>1997</v>
      </c>
      <c r="B587" t="s">
        <v>117</v>
      </c>
      <c r="C587" t="s">
        <v>118</v>
      </c>
      <c r="D587" t="s">
        <v>70</v>
      </c>
      <c r="E587" t="s">
        <v>118</v>
      </c>
      <c r="F587">
        <v>40.21745287264978</v>
      </c>
      <c r="G587" t="s">
        <v>122</v>
      </c>
    </row>
    <row r="588" spans="1:7" x14ac:dyDescent="0.25">
      <c r="A588">
        <v>1997</v>
      </c>
      <c r="B588" t="s">
        <v>119</v>
      </c>
      <c r="C588" t="s">
        <v>118</v>
      </c>
      <c r="D588" t="s">
        <v>118</v>
      </c>
      <c r="E588" t="s">
        <v>118</v>
      </c>
      <c r="F588">
        <v>27.230904722252589</v>
      </c>
      <c r="G588" t="s">
        <v>122</v>
      </c>
    </row>
    <row r="589" spans="1:7" x14ac:dyDescent="0.25">
      <c r="A589">
        <v>1997</v>
      </c>
      <c r="B589" t="s">
        <v>120</v>
      </c>
      <c r="C589" t="s">
        <v>118</v>
      </c>
      <c r="D589" t="s">
        <v>118</v>
      </c>
      <c r="E589" t="s">
        <v>118</v>
      </c>
      <c r="F589">
        <v>24.256229797446561</v>
      </c>
      <c r="G589" t="s">
        <v>122</v>
      </c>
    </row>
    <row r="590" spans="1:7" x14ac:dyDescent="0.25">
      <c r="A590">
        <v>1997</v>
      </c>
      <c r="B590" t="s">
        <v>121</v>
      </c>
      <c r="C590" t="s">
        <v>118</v>
      </c>
      <c r="D590" t="s">
        <v>118</v>
      </c>
      <c r="E590" t="s">
        <v>118</v>
      </c>
      <c r="F590">
        <v>27.102254258506488</v>
      </c>
      <c r="G590" t="s">
        <v>122</v>
      </c>
    </row>
    <row r="591" spans="1:7" x14ac:dyDescent="0.25">
      <c r="A591">
        <v>1998</v>
      </c>
      <c r="B591" t="s">
        <v>117</v>
      </c>
      <c r="C591" t="s">
        <v>118</v>
      </c>
      <c r="D591" t="s">
        <v>6</v>
      </c>
      <c r="E591" t="s">
        <v>118</v>
      </c>
      <c r="F591">
        <v>66.399322640777484</v>
      </c>
      <c r="G591" t="s">
        <v>122</v>
      </c>
    </row>
    <row r="592" spans="1:7" x14ac:dyDescent="0.25">
      <c r="A592">
        <v>1998</v>
      </c>
      <c r="B592" t="s">
        <v>117</v>
      </c>
      <c r="C592" t="s">
        <v>118</v>
      </c>
      <c r="D592" t="s">
        <v>8</v>
      </c>
      <c r="E592" t="s">
        <v>118</v>
      </c>
      <c r="F592">
        <v>15.065641759429754</v>
      </c>
      <c r="G592" t="s">
        <v>122</v>
      </c>
    </row>
    <row r="593" spans="1:7" x14ac:dyDescent="0.25">
      <c r="A593">
        <v>1998</v>
      </c>
      <c r="B593" t="s">
        <v>117</v>
      </c>
      <c r="C593" t="s">
        <v>118</v>
      </c>
      <c r="D593" t="s">
        <v>10</v>
      </c>
      <c r="E593" t="s">
        <v>118</v>
      </c>
      <c r="F593">
        <v>61.383691111937608</v>
      </c>
      <c r="G593" t="s">
        <v>122</v>
      </c>
    </row>
    <row r="594" spans="1:7" x14ac:dyDescent="0.25">
      <c r="A594">
        <v>1998</v>
      </c>
      <c r="B594" t="s">
        <v>117</v>
      </c>
      <c r="C594" t="s">
        <v>118</v>
      </c>
      <c r="D594" t="s">
        <v>12</v>
      </c>
      <c r="E594" t="s">
        <v>118</v>
      </c>
      <c r="F594">
        <v>13.573199132587309</v>
      </c>
      <c r="G594" t="s">
        <v>122</v>
      </c>
    </row>
    <row r="595" spans="1:7" x14ac:dyDescent="0.25">
      <c r="A595">
        <v>1998</v>
      </c>
      <c r="B595" t="s">
        <v>117</v>
      </c>
      <c r="C595" t="s">
        <v>118</v>
      </c>
      <c r="D595" t="s">
        <v>14</v>
      </c>
      <c r="E595" t="s">
        <v>118</v>
      </c>
      <c r="F595">
        <v>36.535526507561364</v>
      </c>
      <c r="G595" t="s">
        <v>122</v>
      </c>
    </row>
    <row r="596" spans="1:7" x14ac:dyDescent="0.25">
      <c r="A596">
        <v>1998</v>
      </c>
      <c r="B596" t="s">
        <v>117</v>
      </c>
      <c r="C596" t="s">
        <v>118</v>
      </c>
      <c r="D596" t="s">
        <v>16</v>
      </c>
      <c r="E596" t="s">
        <v>118</v>
      </c>
      <c r="F596">
        <v>6.5210407778638109</v>
      </c>
      <c r="G596" t="s">
        <v>122</v>
      </c>
    </row>
    <row r="597" spans="1:7" x14ac:dyDescent="0.25">
      <c r="A597">
        <v>1998</v>
      </c>
      <c r="B597" t="s">
        <v>117</v>
      </c>
      <c r="C597" t="s">
        <v>118</v>
      </c>
      <c r="D597" t="s">
        <v>18</v>
      </c>
      <c r="E597" t="s">
        <v>118</v>
      </c>
      <c r="F597">
        <v>28.965131674244265</v>
      </c>
      <c r="G597" t="s">
        <v>122</v>
      </c>
    </row>
    <row r="598" spans="1:7" x14ac:dyDescent="0.25">
      <c r="A598">
        <v>1998</v>
      </c>
      <c r="B598" t="s">
        <v>117</v>
      </c>
      <c r="C598" t="s">
        <v>118</v>
      </c>
      <c r="D598" t="s">
        <v>68</v>
      </c>
      <c r="E598" t="s">
        <v>118</v>
      </c>
      <c r="F598">
        <v>23.776431985021635</v>
      </c>
      <c r="G598" t="s">
        <v>122</v>
      </c>
    </row>
    <row r="599" spans="1:7" x14ac:dyDescent="0.25">
      <c r="A599">
        <v>1998</v>
      </c>
      <c r="B599" t="s">
        <v>117</v>
      </c>
      <c r="C599" t="s">
        <v>118</v>
      </c>
      <c r="D599" t="s">
        <v>20</v>
      </c>
      <c r="E599" t="s">
        <v>118</v>
      </c>
      <c r="F599">
        <v>28.657273897799094</v>
      </c>
      <c r="G599" t="s">
        <v>122</v>
      </c>
    </row>
    <row r="600" spans="1:7" x14ac:dyDescent="0.25">
      <c r="A600">
        <v>1998</v>
      </c>
      <c r="B600" t="s">
        <v>117</v>
      </c>
      <c r="C600" t="s">
        <v>118</v>
      </c>
      <c r="D600" t="s">
        <v>22</v>
      </c>
      <c r="E600" t="s">
        <v>118</v>
      </c>
      <c r="F600">
        <v>36.573863755413029</v>
      </c>
      <c r="G600" t="s">
        <v>122</v>
      </c>
    </row>
    <row r="601" spans="1:7" x14ac:dyDescent="0.25">
      <c r="A601">
        <v>1998</v>
      </c>
      <c r="B601" t="s">
        <v>117</v>
      </c>
      <c r="C601" t="s">
        <v>118</v>
      </c>
      <c r="D601" t="s">
        <v>24</v>
      </c>
      <c r="E601" t="s">
        <v>118</v>
      </c>
      <c r="F601">
        <v>37.429152033297989</v>
      </c>
      <c r="G601" t="s">
        <v>122</v>
      </c>
    </row>
    <row r="602" spans="1:7" x14ac:dyDescent="0.25">
      <c r="A602">
        <v>1998</v>
      </c>
      <c r="B602" t="s">
        <v>117</v>
      </c>
      <c r="C602" t="s">
        <v>118</v>
      </c>
      <c r="D602" t="s">
        <v>69</v>
      </c>
      <c r="E602" t="s">
        <v>118</v>
      </c>
      <c r="F602">
        <v>23.794585593568609</v>
      </c>
      <c r="G602" t="s">
        <v>122</v>
      </c>
    </row>
    <row r="603" spans="1:7" x14ac:dyDescent="0.25">
      <c r="A603">
        <v>1998</v>
      </c>
      <c r="B603" t="s">
        <v>117</v>
      </c>
      <c r="C603" t="s">
        <v>118</v>
      </c>
      <c r="D603" t="s">
        <v>30</v>
      </c>
      <c r="E603" t="s">
        <v>118</v>
      </c>
      <c r="F603">
        <v>49.055038761242308</v>
      </c>
      <c r="G603" t="s">
        <v>122</v>
      </c>
    </row>
    <row r="604" spans="1:7" x14ac:dyDescent="0.25">
      <c r="A604">
        <v>1998</v>
      </c>
      <c r="B604" t="s">
        <v>117</v>
      </c>
      <c r="C604" t="s">
        <v>118</v>
      </c>
      <c r="D604" t="s">
        <v>26</v>
      </c>
      <c r="E604" t="s">
        <v>118</v>
      </c>
      <c r="F604">
        <v>36.667517819800253</v>
      </c>
      <c r="G604" t="s">
        <v>122</v>
      </c>
    </row>
    <row r="605" spans="1:7" x14ac:dyDescent="0.25">
      <c r="A605">
        <v>1998</v>
      </c>
      <c r="B605" t="s">
        <v>117</v>
      </c>
      <c r="C605" t="s">
        <v>118</v>
      </c>
      <c r="D605" t="s">
        <v>28</v>
      </c>
      <c r="E605" t="s">
        <v>118</v>
      </c>
      <c r="F605">
        <v>44.67614694499607</v>
      </c>
      <c r="G605" t="s">
        <v>122</v>
      </c>
    </row>
    <row r="606" spans="1:7" x14ac:dyDescent="0.25">
      <c r="A606">
        <v>1998</v>
      </c>
      <c r="B606" t="s">
        <v>117</v>
      </c>
      <c r="C606" t="s">
        <v>118</v>
      </c>
      <c r="D606" t="s">
        <v>70</v>
      </c>
      <c r="E606" t="s">
        <v>118</v>
      </c>
      <c r="F606">
        <v>43.646345435051522</v>
      </c>
      <c r="G606" t="s">
        <v>122</v>
      </c>
    </row>
    <row r="607" spans="1:7" x14ac:dyDescent="0.25">
      <c r="A607">
        <v>1998</v>
      </c>
      <c r="B607" t="s">
        <v>119</v>
      </c>
      <c r="C607" t="s">
        <v>118</v>
      </c>
      <c r="D607" t="s">
        <v>118</v>
      </c>
      <c r="E607" t="s">
        <v>118</v>
      </c>
      <c r="F607">
        <v>29.369396836948635</v>
      </c>
      <c r="G607" t="s">
        <v>122</v>
      </c>
    </row>
    <row r="608" spans="1:7" x14ac:dyDescent="0.25">
      <c r="A608">
        <v>1998</v>
      </c>
      <c r="B608" t="s">
        <v>120</v>
      </c>
      <c r="C608" t="s">
        <v>118</v>
      </c>
      <c r="D608" t="s">
        <v>118</v>
      </c>
      <c r="E608" t="s">
        <v>118</v>
      </c>
      <c r="F608">
        <v>29.607856291945808</v>
      </c>
      <c r="G608" t="s">
        <v>122</v>
      </c>
    </row>
    <row r="609" spans="1:7" x14ac:dyDescent="0.25">
      <c r="A609">
        <v>1998</v>
      </c>
      <c r="B609" t="s">
        <v>121</v>
      </c>
      <c r="C609" t="s">
        <v>118</v>
      </c>
      <c r="D609" t="s">
        <v>118</v>
      </c>
      <c r="E609" t="s">
        <v>118</v>
      </c>
      <c r="F609">
        <v>29.375448254693016</v>
      </c>
      <c r="G609" t="s">
        <v>122</v>
      </c>
    </row>
    <row r="610" spans="1:7" x14ac:dyDescent="0.25">
      <c r="A610">
        <v>1999</v>
      </c>
      <c r="B610" t="s">
        <v>117</v>
      </c>
      <c r="C610" t="s">
        <v>118</v>
      </c>
      <c r="D610" t="s">
        <v>6</v>
      </c>
      <c r="E610" t="s">
        <v>118</v>
      </c>
      <c r="F610">
        <v>66.542521665821624</v>
      </c>
      <c r="G610" t="s">
        <v>122</v>
      </c>
    </row>
    <row r="611" spans="1:7" x14ac:dyDescent="0.25">
      <c r="A611">
        <v>1999</v>
      </c>
      <c r="B611" t="s">
        <v>117</v>
      </c>
      <c r="C611" t="s">
        <v>118</v>
      </c>
      <c r="D611" t="s">
        <v>8</v>
      </c>
      <c r="E611" t="s">
        <v>118</v>
      </c>
      <c r="F611">
        <v>17.900235303790417</v>
      </c>
      <c r="G611" t="s">
        <v>122</v>
      </c>
    </row>
    <row r="612" spans="1:7" x14ac:dyDescent="0.25">
      <c r="A612">
        <v>1999</v>
      </c>
      <c r="B612" t="s">
        <v>117</v>
      </c>
      <c r="C612" t="s">
        <v>118</v>
      </c>
      <c r="D612" t="s">
        <v>10</v>
      </c>
      <c r="E612" t="s">
        <v>118</v>
      </c>
      <c r="F612">
        <v>63.277092971826022</v>
      </c>
      <c r="G612" t="s">
        <v>122</v>
      </c>
    </row>
    <row r="613" spans="1:7" x14ac:dyDescent="0.25">
      <c r="A613">
        <v>1999</v>
      </c>
      <c r="B613" t="s">
        <v>117</v>
      </c>
      <c r="C613" t="s">
        <v>118</v>
      </c>
      <c r="D613" t="s">
        <v>12</v>
      </c>
      <c r="E613" t="s">
        <v>118</v>
      </c>
      <c r="F613">
        <v>15.726807079219547</v>
      </c>
      <c r="G613" t="s">
        <v>122</v>
      </c>
    </row>
    <row r="614" spans="1:7" x14ac:dyDescent="0.25">
      <c r="A614">
        <v>1999</v>
      </c>
      <c r="B614" t="s">
        <v>117</v>
      </c>
      <c r="C614" t="s">
        <v>118</v>
      </c>
      <c r="D614" t="s">
        <v>14</v>
      </c>
      <c r="E614" t="s">
        <v>118</v>
      </c>
      <c r="F614">
        <v>36.686427755985989</v>
      </c>
      <c r="G614" t="s">
        <v>122</v>
      </c>
    </row>
    <row r="615" spans="1:7" x14ac:dyDescent="0.25">
      <c r="A615">
        <v>1999</v>
      </c>
      <c r="B615" t="s">
        <v>117</v>
      </c>
      <c r="C615" t="s">
        <v>118</v>
      </c>
      <c r="D615" t="s">
        <v>16</v>
      </c>
      <c r="E615" t="s">
        <v>118</v>
      </c>
      <c r="F615">
        <v>9.4626349576717832</v>
      </c>
      <c r="G615" t="s">
        <v>122</v>
      </c>
    </row>
    <row r="616" spans="1:7" x14ac:dyDescent="0.25">
      <c r="A616">
        <v>1999</v>
      </c>
      <c r="B616" t="s">
        <v>117</v>
      </c>
      <c r="C616" t="s">
        <v>118</v>
      </c>
      <c r="D616" t="s">
        <v>18</v>
      </c>
      <c r="E616" t="s">
        <v>118</v>
      </c>
      <c r="F616">
        <v>27.725119345615305</v>
      </c>
      <c r="G616" t="s">
        <v>122</v>
      </c>
    </row>
    <row r="617" spans="1:7" x14ac:dyDescent="0.25">
      <c r="A617">
        <v>1999</v>
      </c>
      <c r="B617" t="s">
        <v>117</v>
      </c>
      <c r="C617" t="s">
        <v>118</v>
      </c>
      <c r="D617" t="s">
        <v>68</v>
      </c>
      <c r="E617" t="s">
        <v>118</v>
      </c>
      <c r="F617">
        <v>25.410979265927224</v>
      </c>
      <c r="G617" t="s">
        <v>122</v>
      </c>
    </row>
    <row r="618" spans="1:7" x14ac:dyDescent="0.25">
      <c r="A618">
        <v>1999</v>
      </c>
      <c r="B618" t="s">
        <v>117</v>
      </c>
      <c r="C618" t="s">
        <v>118</v>
      </c>
      <c r="D618" t="s">
        <v>20</v>
      </c>
      <c r="E618" t="s">
        <v>118</v>
      </c>
      <c r="F618">
        <v>32.135611381101924</v>
      </c>
      <c r="G618" t="s">
        <v>122</v>
      </c>
    </row>
    <row r="619" spans="1:7" x14ac:dyDescent="0.25">
      <c r="A619">
        <v>1999</v>
      </c>
      <c r="B619" t="s">
        <v>117</v>
      </c>
      <c r="C619" t="s">
        <v>118</v>
      </c>
      <c r="D619" t="s">
        <v>22</v>
      </c>
      <c r="E619" t="s">
        <v>118</v>
      </c>
      <c r="F619">
        <v>38.310635650552918</v>
      </c>
      <c r="G619" t="s">
        <v>122</v>
      </c>
    </row>
    <row r="620" spans="1:7" x14ac:dyDescent="0.25">
      <c r="A620">
        <v>1999</v>
      </c>
      <c r="B620" t="s">
        <v>117</v>
      </c>
      <c r="C620" t="s">
        <v>118</v>
      </c>
      <c r="D620" t="s">
        <v>24</v>
      </c>
      <c r="E620" t="s">
        <v>118</v>
      </c>
      <c r="F620">
        <v>38.923034923968991</v>
      </c>
      <c r="G620" t="s">
        <v>122</v>
      </c>
    </row>
    <row r="621" spans="1:7" x14ac:dyDescent="0.25">
      <c r="A621">
        <v>1999</v>
      </c>
      <c r="B621" t="s">
        <v>117</v>
      </c>
      <c r="C621" t="s">
        <v>118</v>
      </c>
      <c r="D621" t="s">
        <v>69</v>
      </c>
      <c r="E621" t="s">
        <v>118</v>
      </c>
      <c r="F621">
        <v>26.22544556460614</v>
      </c>
      <c r="G621" t="s">
        <v>122</v>
      </c>
    </row>
    <row r="622" spans="1:7" x14ac:dyDescent="0.25">
      <c r="A622">
        <v>1999</v>
      </c>
      <c r="B622" t="s">
        <v>117</v>
      </c>
      <c r="C622" t="s">
        <v>118</v>
      </c>
      <c r="D622" t="s">
        <v>30</v>
      </c>
      <c r="E622" t="s">
        <v>118</v>
      </c>
      <c r="F622">
        <v>46.715430098725996</v>
      </c>
      <c r="G622" t="s">
        <v>122</v>
      </c>
    </row>
    <row r="623" spans="1:7" x14ac:dyDescent="0.25">
      <c r="A623">
        <v>1999</v>
      </c>
      <c r="B623" t="s">
        <v>117</v>
      </c>
      <c r="C623" t="s">
        <v>118</v>
      </c>
      <c r="D623" t="s">
        <v>26</v>
      </c>
      <c r="E623" t="s">
        <v>118</v>
      </c>
      <c r="F623">
        <v>39.855151840570294</v>
      </c>
      <c r="G623" t="s">
        <v>122</v>
      </c>
    </row>
    <row r="624" spans="1:7" x14ac:dyDescent="0.25">
      <c r="A624">
        <v>1999</v>
      </c>
      <c r="B624" t="s">
        <v>117</v>
      </c>
      <c r="C624" t="s">
        <v>118</v>
      </c>
      <c r="D624" t="s">
        <v>28</v>
      </c>
      <c r="E624" t="s">
        <v>118</v>
      </c>
      <c r="F624">
        <v>48.846649890759089</v>
      </c>
      <c r="G624" t="s">
        <v>122</v>
      </c>
    </row>
    <row r="625" spans="1:7" x14ac:dyDescent="0.25">
      <c r="A625">
        <v>1999</v>
      </c>
      <c r="B625" t="s">
        <v>117</v>
      </c>
      <c r="C625" t="s">
        <v>118</v>
      </c>
      <c r="D625" t="s">
        <v>70</v>
      </c>
      <c r="E625" t="s">
        <v>118</v>
      </c>
      <c r="F625">
        <v>46.818843870411939</v>
      </c>
      <c r="G625" t="s">
        <v>122</v>
      </c>
    </row>
    <row r="626" spans="1:7" x14ac:dyDescent="0.25">
      <c r="A626">
        <v>1999</v>
      </c>
      <c r="B626" t="s">
        <v>119</v>
      </c>
      <c r="C626" t="s">
        <v>118</v>
      </c>
      <c r="D626" t="s">
        <v>118</v>
      </c>
      <c r="E626" t="s">
        <v>118</v>
      </c>
      <c r="F626">
        <v>30.863756723849232</v>
      </c>
      <c r="G626" t="s">
        <v>122</v>
      </c>
    </row>
    <row r="627" spans="1:7" x14ac:dyDescent="0.25">
      <c r="A627">
        <v>1999</v>
      </c>
      <c r="B627" t="s">
        <v>120</v>
      </c>
      <c r="C627" t="s">
        <v>118</v>
      </c>
      <c r="D627" t="s">
        <v>118</v>
      </c>
      <c r="E627" t="s">
        <v>118</v>
      </c>
      <c r="F627">
        <v>31.994297082996944</v>
      </c>
      <c r="G627" t="s">
        <v>122</v>
      </c>
    </row>
    <row r="628" spans="1:7" x14ac:dyDescent="0.25">
      <c r="A628">
        <v>1999</v>
      </c>
      <c r="B628" t="s">
        <v>121</v>
      </c>
      <c r="C628" t="s">
        <v>118</v>
      </c>
      <c r="D628" t="s">
        <v>118</v>
      </c>
      <c r="E628" t="s">
        <v>118</v>
      </c>
      <c r="F628">
        <v>30.906392596534101</v>
      </c>
      <c r="G628" t="s">
        <v>122</v>
      </c>
    </row>
    <row r="629" spans="1:7" x14ac:dyDescent="0.25">
      <c r="A629">
        <v>2000</v>
      </c>
      <c r="B629" t="s">
        <v>117</v>
      </c>
      <c r="C629" t="s">
        <v>118</v>
      </c>
      <c r="D629" t="s">
        <v>6</v>
      </c>
      <c r="E629" t="s">
        <v>118</v>
      </c>
      <c r="F629">
        <v>72.798780715574594</v>
      </c>
      <c r="G629" t="s">
        <v>122</v>
      </c>
    </row>
    <row r="630" spans="1:7" x14ac:dyDescent="0.25">
      <c r="A630">
        <v>2000</v>
      </c>
      <c r="B630" t="s">
        <v>117</v>
      </c>
      <c r="C630" t="s">
        <v>118</v>
      </c>
      <c r="D630" t="s">
        <v>8</v>
      </c>
      <c r="E630" t="s">
        <v>118</v>
      </c>
      <c r="F630">
        <v>15.330843041701193</v>
      </c>
      <c r="G630" t="s">
        <v>122</v>
      </c>
    </row>
    <row r="631" spans="1:7" x14ac:dyDescent="0.25">
      <c r="A631">
        <v>2000</v>
      </c>
      <c r="B631" t="s">
        <v>117</v>
      </c>
      <c r="C631" t="s">
        <v>118</v>
      </c>
      <c r="D631" t="s">
        <v>10</v>
      </c>
      <c r="E631" t="s">
        <v>118</v>
      </c>
      <c r="F631">
        <v>59.90147635054182</v>
      </c>
      <c r="G631" t="s">
        <v>122</v>
      </c>
    </row>
    <row r="632" spans="1:7" x14ac:dyDescent="0.25">
      <c r="A632">
        <v>2000</v>
      </c>
      <c r="B632" t="s">
        <v>117</v>
      </c>
      <c r="C632" t="s">
        <v>118</v>
      </c>
      <c r="D632" t="s">
        <v>12</v>
      </c>
      <c r="E632" t="s">
        <v>118</v>
      </c>
      <c r="F632">
        <v>17.560618331687003</v>
      </c>
      <c r="G632" t="s">
        <v>122</v>
      </c>
    </row>
    <row r="633" spans="1:7" x14ac:dyDescent="0.25">
      <c r="A633">
        <v>2000</v>
      </c>
      <c r="B633" t="s">
        <v>117</v>
      </c>
      <c r="C633" t="s">
        <v>118</v>
      </c>
      <c r="D633" t="s">
        <v>14</v>
      </c>
      <c r="E633" t="s">
        <v>118</v>
      </c>
      <c r="F633">
        <v>38.083391101337909</v>
      </c>
      <c r="G633" t="s">
        <v>122</v>
      </c>
    </row>
    <row r="634" spans="1:7" x14ac:dyDescent="0.25">
      <c r="A634">
        <v>2000</v>
      </c>
      <c r="B634" t="s">
        <v>117</v>
      </c>
      <c r="C634" t="s">
        <v>118</v>
      </c>
      <c r="D634" t="s">
        <v>16</v>
      </c>
      <c r="E634" t="s">
        <v>118</v>
      </c>
      <c r="F634">
        <v>9.9086277546999852</v>
      </c>
      <c r="G634" t="s">
        <v>122</v>
      </c>
    </row>
    <row r="635" spans="1:7" x14ac:dyDescent="0.25">
      <c r="A635">
        <v>2000</v>
      </c>
      <c r="B635" t="s">
        <v>117</v>
      </c>
      <c r="C635" t="s">
        <v>118</v>
      </c>
      <c r="D635" t="s">
        <v>18</v>
      </c>
      <c r="E635" t="s">
        <v>118</v>
      </c>
      <c r="F635">
        <v>29.625040833651301</v>
      </c>
      <c r="G635" t="s">
        <v>122</v>
      </c>
    </row>
    <row r="636" spans="1:7" x14ac:dyDescent="0.25">
      <c r="A636">
        <v>2000</v>
      </c>
      <c r="B636" t="s">
        <v>117</v>
      </c>
      <c r="C636" t="s">
        <v>118</v>
      </c>
      <c r="D636" t="s">
        <v>68</v>
      </c>
      <c r="E636" t="s">
        <v>118</v>
      </c>
      <c r="F636">
        <v>28.669117831654944</v>
      </c>
      <c r="G636" t="s">
        <v>122</v>
      </c>
    </row>
    <row r="637" spans="1:7" x14ac:dyDescent="0.25">
      <c r="A637">
        <v>2000</v>
      </c>
      <c r="B637" t="s">
        <v>117</v>
      </c>
      <c r="C637" t="s">
        <v>118</v>
      </c>
      <c r="D637" t="s">
        <v>20</v>
      </c>
      <c r="E637" t="s">
        <v>118</v>
      </c>
      <c r="F637">
        <v>32.242511988229928</v>
      </c>
      <c r="G637" t="s">
        <v>122</v>
      </c>
    </row>
    <row r="638" spans="1:7" x14ac:dyDescent="0.25">
      <c r="A638">
        <v>2000</v>
      </c>
      <c r="B638" t="s">
        <v>117</v>
      </c>
      <c r="C638" t="s">
        <v>118</v>
      </c>
      <c r="D638" t="s">
        <v>22</v>
      </c>
      <c r="E638" t="s">
        <v>118</v>
      </c>
      <c r="F638">
        <v>41.799684594758787</v>
      </c>
      <c r="G638" t="s">
        <v>122</v>
      </c>
    </row>
    <row r="639" spans="1:7" x14ac:dyDescent="0.25">
      <c r="A639">
        <v>2000</v>
      </c>
      <c r="B639" t="s">
        <v>117</v>
      </c>
      <c r="C639" t="s">
        <v>118</v>
      </c>
      <c r="D639" t="s">
        <v>24</v>
      </c>
      <c r="E639" t="s">
        <v>118</v>
      </c>
      <c r="F639">
        <v>39.258059135769741</v>
      </c>
      <c r="G639" t="s">
        <v>122</v>
      </c>
    </row>
    <row r="640" spans="1:7" x14ac:dyDescent="0.25">
      <c r="A640">
        <v>2000</v>
      </c>
      <c r="B640" t="s">
        <v>117</v>
      </c>
      <c r="C640" t="s">
        <v>118</v>
      </c>
      <c r="D640" t="s">
        <v>69</v>
      </c>
      <c r="E640" t="s">
        <v>118</v>
      </c>
      <c r="F640">
        <v>28.895980415128601</v>
      </c>
      <c r="G640" t="s">
        <v>122</v>
      </c>
    </row>
    <row r="641" spans="1:7" x14ac:dyDescent="0.25">
      <c r="A641">
        <v>2000</v>
      </c>
      <c r="B641" t="s">
        <v>117</v>
      </c>
      <c r="C641" t="s">
        <v>118</v>
      </c>
      <c r="D641" t="s">
        <v>30</v>
      </c>
      <c r="E641" t="s">
        <v>118</v>
      </c>
      <c r="F641">
        <v>48.965690303246454</v>
      </c>
      <c r="G641" t="s">
        <v>122</v>
      </c>
    </row>
    <row r="642" spans="1:7" x14ac:dyDescent="0.25">
      <c r="A642">
        <v>2000</v>
      </c>
      <c r="B642" t="s">
        <v>117</v>
      </c>
      <c r="C642" t="s">
        <v>118</v>
      </c>
      <c r="D642" t="s">
        <v>26</v>
      </c>
      <c r="E642" t="s">
        <v>118</v>
      </c>
      <c r="F642">
        <v>40.736281332970449</v>
      </c>
      <c r="G642" t="s">
        <v>122</v>
      </c>
    </row>
    <row r="643" spans="1:7" x14ac:dyDescent="0.25">
      <c r="A643">
        <v>2000</v>
      </c>
      <c r="B643" t="s">
        <v>117</v>
      </c>
      <c r="C643" t="s">
        <v>118</v>
      </c>
      <c r="D643" t="s">
        <v>28</v>
      </c>
      <c r="E643" t="s">
        <v>118</v>
      </c>
      <c r="F643">
        <v>48.405635080992198</v>
      </c>
      <c r="G643" t="s">
        <v>122</v>
      </c>
    </row>
    <row r="644" spans="1:7" x14ac:dyDescent="0.25">
      <c r="A644">
        <v>2000</v>
      </c>
      <c r="B644" t="s">
        <v>117</v>
      </c>
      <c r="C644" t="s">
        <v>118</v>
      </c>
      <c r="D644" t="s">
        <v>70</v>
      </c>
      <c r="E644" t="s">
        <v>118</v>
      </c>
      <c r="F644">
        <v>43.528027698222076</v>
      </c>
      <c r="G644" t="s">
        <v>122</v>
      </c>
    </row>
    <row r="645" spans="1:7" x14ac:dyDescent="0.25">
      <c r="A645">
        <v>2000</v>
      </c>
      <c r="B645" t="s">
        <v>119</v>
      </c>
      <c r="C645" t="s">
        <v>118</v>
      </c>
      <c r="D645" t="s">
        <v>118</v>
      </c>
      <c r="E645" t="s">
        <v>118</v>
      </c>
      <c r="F645">
        <v>32.356058023404863</v>
      </c>
      <c r="G645" t="s">
        <v>122</v>
      </c>
    </row>
    <row r="646" spans="1:7" x14ac:dyDescent="0.25">
      <c r="A646">
        <v>2000</v>
      </c>
      <c r="B646" t="s">
        <v>120</v>
      </c>
      <c r="C646" t="s">
        <v>118</v>
      </c>
      <c r="D646" t="s">
        <v>118</v>
      </c>
      <c r="E646" t="s">
        <v>118</v>
      </c>
      <c r="F646">
        <v>28.856689872243209</v>
      </c>
      <c r="G646" t="s">
        <v>122</v>
      </c>
    </row>
    <row r="647" spans="1:7" x14ac:dyDescent="0.25">
      <c r="A647">
        <v>2000</v>
      </c>
      <c r="B647" t="s">
        <v>121</v>
      </c>
      <c r="C647" t="s">
        <v>118</v>
      </c>
      <c r="D647" t="s">
        <v>118</v>
      </c>
      <c r="E647" t="s">
        <v>118</v>
      </c>
      <c r="F647">
        <v>32.207244433717705</v>
      </c>
      <c r="G647" t="s">
        <v>122</v>
      </c>
    </row>
    <row r="648" spans="1:7" x14ac:dyDescent="0.25">
      <c r="A648">
        <v>2001</v>
      </c>
      <c r="B648" t="s">
        <v>117</v>
      </c>
      <c r="C648" t="s">
        <v>118</v>
      </c>
      <c r="D648" t="s">
        <v>6</v>
      </c>
      <c r="E648" t="s">
        <v>118</v>
      </c>
      <c r="F648">
        <v>77.446027089897399</v>
      </c>
      <c r="G648" t="s">
        <v>122</v>
      </c>
    </row>
    <row r="649" spans="1:7" x14ac:dyDescent="0.25">
      <c r="A649">
        <v>2001</v>
      </c>
      <c r="B649" t="s">
        <v>117</v>
      </c>
      <c r="C649" t="s">
        <v>118</v>
      </c>
      <c r="D649" t="s">
        <v>8</v>
      </c>
      <c r="E649" t="s">
        <v>118</v>
      </c>
      <c r="F649">
        <v>14.0935188950639</v>
      </c>
      <c r="G649" t="s">
        <v>122</v>
      </c>
    </row>
    <row r="650" spans="1:7" x14ac:dyDescent="0.25">
      <c r="A650">
        <v>2001</v>
      </c>
      <c r="B650" t="s">
        <v>117</v>
      </c>
      <c r="C650" t="s">
        <v>118</v>
      </c>
      <c r="D650" t="s">
        <v>10</v>
      </c>
      <c r="E650" t="s">
        <v>118</v>
      </c>
      <c r="F650">
        <v>57.266795389049733</v>
      </c>
      <c r="G650" t="s">
        <v>122</v>
      </c>
    </row>
    <row r="651" spans="1:7" x14ac:dyDescent="0.25">
      <c r="A651">
        <v>2001</v>
      </c>
      <c r="B651" t="s">
        <v>117</v>
      </c>
      <c r="C651" t="s">
        <v>118</v>
      </c>
      <c r="D651" t="s">
        <v>12</v>
      </c>
      <c r="E651" t="s">
        <v>118</v>
      </c>
      <c r="F651">
        <v>17.283430627185176</v>
      </c>
      <c r="G651" t="s">
        <v>122</v>
      </c>
    </row>
    <row r="652" spans="1:7" x14ac:dyDescent="0.25">
      <c r="A652">
        <v>2001</v>
      </c>
      <c r="B652" t="s">
        <v>117</v>
      </c>
      <c r="C652" t="s">
        <v>118</v>
      </c>
      <c r="D652" t="s">
        <v>14</v>
      </c>
      <c r="E652" t="s">
        <v>118</v>
      </c>
      <c r="F652">
        <v>33.99477401428426</v>
      </c>
      <c r="G652" t="s">
        <v>122</v>
      </c>
    </row>
    <row r="653" spans="1:7" x14ac:dyDescent="0.25">
      <c r="A653">
        <v>2001</v>
      </c>
      <c r="B653" t="s">
        <v>117</v>
      </c>
      <c r="C653" t="s">
        <v>118</v>
      </c>
      <c r="D653" t="s">
        <v>16</v>
      </c>
      <c r="E653" t="s">
        <v>118</v>
      </c>
      <c r="F653">
        <v>7.7480527381643114</v>
      </c>
      <c r="G653" t="s">
        <v>122</v>
      </c>
    </row>
    <row r="654" spans="1:7" x14ac:dyDescent="0.25">
      <c r="A654">
        <v>2001</v>
      </c>
      <c r="B654" t="s">
        <v>117</v>
      </c>
      <c r="C654" t="s">
        <v>118</v>
      </c>
      <c r="D654" t="s">
        <v>18</v>
      </c>
      <c r="E654" t="s">
        <v>118</v>
      </c>
      <c r="F654">
        <v>31.273563894928593</v>
      </c>
      <c r="G654" t="s">
        <v>122</v>
      </c>
    </row>
    <row r="655" spans="1:7" x14ac:dyDescent="0.25">
      <c r="A655">
        <v>2001</v>
      </c>
      <c r="B655" t="s">
        <v>117</v>
      </c>
      <c r="C655" t="s">
        <v>118</v>
      </c>
      <c r="D655" t="s">
        <v>68</v>
      </c>
      <c r="E655" t="s">
        <v>118</v>
      </c>
      <c r="F655">
        <v>29.487248146074148</v>
      </c>
      <c r="G655" t="s">
        <v>122</v>
      </c>
    </row>
    <row r="656" spans="1:7" x14ac:dyDescent="0.25">
      <c r="A656">
        <v>2001</v>
      </c>
      <c r="B656" t="s">
        <v>117</v>
      </c>
      <c r="C656" t="s">
        <v>118</v>
      </c>
      <c r="D656" t="s">
        <v>20</v>
      </c>
      <c r="E656" t="s">
        <v>118</v>
      </c>
      <c r="F656">
        <v>36.335144059631709</v>
      </c>
      <c r="G656" t="s">
        <v>122</v>
      </c>
    </row>
    <row r="657" spans="1:7" x14ac:dyDescent="0.25">
      <c r="A657">
        <v>2001</v>
      </c>
      <c r="B657" t="s">
        <v>117</v>
      </c>
      <c r="C657" t="s">
        <v>118</v>
      </c>
      <c r="D657" t="s">
        <v>22</v>
      </c>
      <c r="E657" t="s">
        <v>118</v>
      </c>
      <c r="F657">
        <v>40.365073555207154</v>
      </c>
      <c r="G657" t="s">
        <v>122</v>
      </c>
    </row>
    <row r="658" spans="1:7" x14ac:dyDescent="0.25">
      <c r="A658">
        <v>2001</v>
      </c>
      <c r="B658" t="s">
        <v>117</v>
      </c>
      <c r="C658" t="s">
        <v>118</v>
      </c>
      <c r="D658" t="s">
        <v>24</v>
      </c>
      <c r="E658" t="s">
        <v>118</v>
      </c>
      <c r="F658">
        <v>40.691264277960002</v>
      </c>
      <c r="G658" t="s">
        <v>122</v>
      </c>
    </row>
    <row r="659" spans="1:7" x14ac:dyDescent="0.25">
      <c r="A659">
        <v>2001</v>
      </c>
      <c r="B659" t="s">
        <v>117</v>
      </c>
      <c r="C659" t="s">
        <v>118</v>
      </c>
      <c r="D659" t="s">
        <v>69</v>
      </c>
      <c r="E659" t="s">
        <v>118</v>
      </c>
      <c r="F659">
        <v>27.227698260058744</v>
      </c>
      <c r="G659" t="s">
        <v>122</v>
      </c>
    </row>
    <row r="660" spans="1:7" x14ac:dyDescent="0.25">
      <c r="A660">
        <v>2001</v>
      </c>
      <c r="B660" t="s">
        <v>117</v>
      </c>
      <c r="C660" t="s">
        <v>118</v>
      </c>
      <c r="D660" t="s">
        <v>30</v>
      </c>
      <c r="E660" t="s">
        <v>118</v>
      </c>
      <c r="F660">
        <v>48.30602097587191</v>
      </c>
      <c r="G660" t="s">
        <v>122</v>
      </c>
    </row>
    <row r="661" spans="1:7" x14ac:dyDescent="0.25">
      <c r="A661">
        <v>2001</v>
      </c>
      <c r="B661" t="s">
        <v>117</v>
      </c>
      <c r="C661" t="s">
        <v>118</v>
      </c>
      <c r="D661" t="s">
        <v>26</v>
      </c>
      <c r="E661" t="s">
        <v>118</v>
      </c>
      <c r="F661">
        <v>43.982720882274535</v>
      </c>
      <c r="G661" t="s">
        <v>122</v>
      </c>
    </row>
    <row r="662" spans="1:7" x14ac:dyDescent="0.25">
      <c r="A662">
        <v>2001</v>
      </c>
      <c r="B662" t="s">
        <v>117</v>
      </c>
      <c r="C662" t="s">
        <v>118</v>
      </c>
      <c r="D662" t="s">
        <v>28</v>
      </c>
      <c r="E662" t="s">
        <v>118</v>
      </c>
      <c r="F662">
        <v>52.308084316645648</v>
      </c>
      <c r="G662" t="s">
        <v>122</v>
      </c>
    </row>
    <row r="663" spans="1:7" x14ac:dyDescent="0.25">
      <c r="A663">
        <v>2001</v>
      </c>
      <c r="B663" t="s">
        <v>117</v>
      </c>
      <c r="C663" t="s">
        <v>118</v>
      </c>
      <c r="D663" t="s">
        <v>70</v>
      </c>
      <c r="E663" t="s">
        <v>118</v>
      </c>
      <c r="F663">
        <v>45.640934072864731</v>
      </c>
      <c r="G663" t="s">
        <v>122</v>
      </c>
    </row>
    <row r="664" spans="1:7" x14ac:dyDescent="0.25">
      <c r="A664">
        <v>2001</v>
      </c>
      <c r="B664" t="s">
        <v>119</v>
      </c>
      <c r="C664" t="s">
        <v>118</v>
      </c>
      <c r="D664" t="s">
        <v>118</v>
      </c>
      <c r="E664" t="s">
        <v>118</v>
      </c>
      <c r="F664">
        <v>32.600867896262841</v>
      </c>
      <c r="G664" t="s">
        <v>122</v>
      </c>
    </row>
    <row r="665" spans="1:7" x14ac:dyDescent="0.25">
      <c r="A665">
        <v>2001</v>
      </c>
      <c r="B665" t="s">
        <v>120</v>
      </c>
      <c r="C665" t="s">
        <v>118</v>
      </c>
      <c r="D665" t="s">
        <v>118</v>
      </c>
      <c r="E665" t="s">
        <v>118</v>
      </c>
      <c r="F665">
        <v>30.538712234735861</v>
      </c>
      <c r="G665" t="s">
        <v>122</v>
      </c>
    </row>
    <row r="666" spans="1:7" x14ac:dyDescent="0.25">
      <c r="A666">
        <v>2001</v>
      </c>
      <c r="B666" t="s">
        <v>121</v>
      </c>
      <c r="C666" t="s">
        <v>118</v>
      </c>
      <c r="D666" t="s">
        <v>118</v>
      </c>
      <c r="E666" t="s">
        <v>118</v>
      </c>
      <c r="F666">
        <v>32.513183585134222</v>
      </c>
      <c r="G666" t="s">
        <v>122</v>
      </c>
    </row>
    <row r="667" spans="1:7" x14ac:dyDescent="0.25">
      <c r="A667">
        <v>2002</v>
      </c>
      <c r="B667" t="s">
        <v>117</v>
      </c>
      <c r="C667" t="s">
        <v>118</v>
      </c>
      <c r="D667" t="s">
        <v>6</v>
      </c>
      <c r="E667" t="s">
        <v>118</v>
      </c>
      <c r="F667">
        <v>80.050913869080532</v>
      </c>
      <c r="G667" t="s">
        <v>122</v>
      </c>
    </row>
    <row r="668" spans="1:7" x14ac:dyDescent="0.25">
      <c r="A668">
        <v>2002</v>
      </c>
      <c r="B668" t="s">
        <v>117</v>
      </c>
      <c r="C668" t="s">
        <v>118</v>
      </c>
      <c r="D668" t="s">
        <v>8</v>
      </c>
      <c r="E668" t="s">
        <v>118</v>
      </c>
      <c r="F668">
        <v>15.978153358325869</v>
      </c>
      <c r="G668" t="s">
        <v>122</v>
      </c>
    </row>
    <row r="669" spans="1:7" x14ac:dyDescent="0.25">
      <c r="A669">
        <v>2002</v>
      </c>
      <c r="B669" t="s">
        <v>117</v>
      </c>
      <c r="C669" t="s">
        <v>118</v>
      </c>
      <c r="D669" t="s">
        <v>10</v>
      </c>
      <c r="E669" t="s">
        <v>118</v>
      </c>
      <c r="F669">
        <v>56.976265933878423</v>
      </c>
      <c r="G669" t="s">
        <v>122</v>
      </c>
    </row>
    <row r="670" spans="1:7" x14ac:dyDescent="0.25">
      <c r="A670">
        <v>2002</v>
      </c>
      <c r="B670" t="s">
        <v>117</v>
      </c>
      <c r="C670" t="s">
        <v>118</v>
      </c>
      <c r="D670" t="s">
        <v>12</v>
      </c>
      <c r="E670" t="s">
        <v>118</v>
      </c>
      <c r="F670">
        <v>18.955970832126326</v>
      </c>
      <c r="G670" t="s">
        <v>122</v>
      </c>
    </row>
    <row r="671" spans="1:7" x14ac:dyDescent="0.25">
      <c r="A671">
        <v>2002</v>
      </c>
      <c r="B671" t="s">
        <v>117</v>
      </c>
      <c r="C671" t="s">
        <v>118</v>
      </c>
      <c r="D671" t="s">
        <v>14</v>
      </c>
      <c r="E671" t="s">
        <v>118</v>
      </c>
      <c r="F671">
        <v>37.256284235497141</v>
      </c>
      <c r="G671" t="s">
        <v>122</v>
      </c>
    </row>
    <row r="672" spans="1:7" x14ac:dyDescent="0.25">
      <c r="A672">
        <v>2002</v>
      </c>
      <c r="B672" t="s">
        <v>117</v>
      </c>
      <c r="C672" t="s">
        <v>118</v>
      </c>
      <c r="D672" t="s">
        <v>16</v>
      </c>
      <c r="E672" t="s">
        <v>118</v>
      </c>
      <c r="F672">
        <v>7.4828610622602376</v>
      </c>
      <c r="G672" t="s">
        <v>122</v>
      </c>
    </row>
    <row r="673" spans="1:7" x14ac:dyDescent="0.25">
      <c r="A673">
        <v>2002</v>
      </c>
      <c r="B673" t="s">
        <v>117</v>
      </c>
      <c r="C673" t="s">
        <v>118</v>
      </c>
      <c r="D673" t="s">
        <v>18</v>
      </c>
      <c r="E673" t="s">
        <v>118</v>
      </c>
      <c r="F673">
        <v>31.584818842727557</v>
      </c>
      <c r="G673" t="s">
        <v>122</v>
      </c>
    </row>
    <row r="674" spans="1:7" x14ac:dyDescent="0.25">
      <c r="A674">
        <v>2002</v>
      </c>
      <c r="B674" t="s">
        <v>117</v>
      </c>
      <c r="C674" t="s">
        <v>118</v>
      </c>
      <c r="D674" t="s">
        <v>68</v>
      </c>
      <c r="E674" t="s">
        <v>118</v>
      </c>
      <c r="F674">
        <v>30.203591893856185</v>
      </c>
      <c r="G674" t="s">
        <v>122</v>
      </c>
    </row>
    <row r="675" spans="1:7" x14ac:dyDescent="0.25">
      <c r="A675">
        <v>2002</v>
      </c>
      <c r="B675" t="s">
        <v>117</v>
      </c>
      <c r="C675" t="s">
        <v>118</v>
      </c>
      <c r="D675" t="s">
        <v>20</v>
      </c>
      <c r="E675" t="s">
        <v>118</v>
      </c>
      <c r="F675">
        <v>39.715476800105705</v>
      </c>
      <c r="G675" t="s">
        <v>122</v>
      </c>
    </row>
    <row r="676" spans="1:7" x14ac:dyDescent="0.25">
      <c r="A676">
        <v>2002</v>
      </c>
      <c r="B676" t="s">
        <v>117</v>
      </c>
      <c r="C676" t="s">
        <v>118</v>
      </c>
      <c r="D676" t="s">
        <v>22</v>
      </c>
      <c r="E676" t="s">
        <v>118</v>
      </c>
      <c r="F676">
        <v>37.264917218037894</v>
      </c>
      <c r="G676" t="s">
        <v>122</v>
      </c>
    </row>
    <row r="677" spans="1:7" x14ac:dyDescent="0.25">
      <c r="A677">
        <v>2002</v>
      </c>
      <c r="B677" t="s">
        <v>117</v>
      </c>
      <c r="C677" t="s">
        <v>118</v>
      </c>
      <c r="D677" t="s">
        <v>24</v>
      </c>
      <c r="E677" t="s">
        <v>118</v>
      </c>
      <c r="F677">
        <v>41.52619529672819</v>
      </c>
      <c r="G677" t="s">
        <v>122</v>
      </c>
    </row>
    <row r="678" spans="1:7" x14ac:dyDescent="0.25">
      <c r="A678">
        <v>2002</v>
      </c>
      <c r="B678" t="s">
        <v>117</v>
      </c>
      <c r="C678" t="s">
        <v>118</v>
      </c>
      <c r="D678" t="s">
        <v>69</v>
      </c>
      <c r="E678" t="s">
        <v>118</v>
      </c>
      <c r="F678">
        <v>30.720588480732268</v>
      </c>
      <c r="G678" t="s">
        <v>122</v>
      </c>
    </row>
    <row r="679" spans="1:7" x14ac:dyDescent="0.25">
      <c r="A679">
        <v>2002</v>
      </c>
      <c r="B679" t="s">
        <v>117</v>
      </c>
      <c r="C679" t="s">
        <v>118</v>
      </c>
      <c r="D679" t="s">
        <v>30</v>
      </c>
      <c r="E679" t="s">
        <v>118</v>
      </c>
      <c r="F679">
        <v>48.848116437721878</v>
      </c>
      <c r="G679" t="s">
        <v>122</v>
      </c>
    </row>
    <row r="680" spans="1:7" x14ac:dyDescent="0.25">
      <c r="A680">
        <v>2002</v>
      </c>
      <c r="B680" t="s">
        <v>117</v>
      </c>
      <c r="C680" t="s">
        <v>118</v>
      </c>
      <c r="D680" t="s">
        <v>26</v>
      </c>
      <c r="E680" t="s">
        <v>118</v>
      </c>
      <c r="F680">
        <v>45.333452736071905</v>
      </c>
      <c r="G680" t="s">
        <v>122</v>
      </c>
    </row>
    <row r="681" spans="1:7" x14ac:dyDescent="0.25">
      <c r="A681">
        <v>2002</v>
      </c>
      <c r="B681" t="s">
        <v>117</v>
      </c>
      <c r="C681" t="s">
        <v>118</v>
      </c>
      <c r="D681" t="s">
        <v>28</v>
      </c>
      <c r="E681" t="s">
        <v>118</v>
      </c>
      <c r="F681">
        <v>58.451245368283935</v>
      </c>
      <c r="G681" t="s">
        <v>122</v>
      </c>
    </row>
    <row r="682" spans="1:7" x14ac:dyDescent="0.25">
      <c r="A682">
        <v>2002</v>
      </c>
      <c r="B682" t="s">
        <v>117</v>
      </c>
      <c r="C682" t="s">
        <v>118</v>
      </c>
      <c r="D682" t="s">
        <v>70</v>
      </c>
      <c r="E682" t="s">
        <v>118</v>
      </c>
      <c r="F682">
        <v>48.377941570435326</v>
      </c>
      <c r="G682" t="s">
        <v>122</v>
      </c>
    </row>
    <row r="683" spans="1:7" x14ac:dyDescent="0.25">
      <c r="A683">
        <v>2002</v>
      </c>
      <c r="B683" t="s">
        <v>119</v>
      </c>
      <c r="C683" t="s">
        <v>118</v>
      </c>
      <c r="D683" t="s">
        <v>118</v>
      </c>
      <c r="E683" t="s">
        <v>118</v>
      </c>
      <c r="F683">
        <v>33.291442588296498</v>
      </c>
      <c r="G683" t="s">
        <v>122</v>
      </c>
    </row>
    <row r="684" spans="1:7" x14ac:dyDescent="0.25">
      <c r="A684">
        <v>2002</v>
      </c>
      <c r="B684" t="s">
        <v>120</v>
      </c>
      <c r="C684" t="s">
        <v>118</v>
      </c>
      <c r="D684" t="s">
        <v>118</v>
      </c>
      <c r="E684" t="s">
        <v>118</v>
      </c>
      <c r="F684">
        <v>34.272160816015528</v>
      </c>
      <c r="G684" t="s">
        <v>122</v>
      </c>
    </row>
    <row r="685" spans="1:7" x14ac:dyDescent="0.25">
      <c r="A685">
        <v>2002</v>
      </c>
      <c r="B685" t="s">
        <v>121</v>
      </c>
      <c r="C685" t="s">
        <v>118</v>
      </c>
      <c r="D685" t="s">
        <v>118</v>
      </c>
      <c r="E685" t="s">
        <v>118</v>
      </c>
      <c r="F685">
        <v>33.328888669415321</v>
      </c>
      <c r="G685" t="s">
        <v>122</v>
      </c>
    </row>
    <row r="686" spans="1:7" x14ac:dyDescent="0.25">
      <c r="A686">
        <v>2003</v>
      </c>
      <c r="B686" t="s">
        <v>117</v>
      </c>
      <c r="C686" t="s">
        <v>118</v>
      </c>
      <c r="D686" t="s">
        <v>6</v>
      </c>
      <c r="E686" t="s">
        <v>118</v>
      </c>
      <c r="F686">
        <v>87.187303816187409</v>
      </c>
      <c r="G686" t="s">
        <v>122</v>
      </c>
    </row>
    <row r="687" spans="1:7" x14ac:dyDescent="0.25">
      <c r="A687">
        <v>2003</v>
      </c>
      <c r="B687" t="s">
        <v>117</v>
      </c>
      <c r="C687" t="s">
        <v>118</v>
      </c>
      <c r="D687" t="s">
        <v>8</v>
      </c>
      <c r="E687" t="s">
        <v>118</v>
      </c>
      <c r="F687">
        <v>20.757698593831179</v>
      </c>
      <c r="G687" t="s">
        <v>122</v>
      </c>
    </row>
    <row r="688" spans="1:7" x14ac:dyDescent="0.25">
      <c r="A688">
        <v>2003</v>
      </c>
      <c r="B688" t="s">
        <v>117</v>
      </c>
      <c r="C688" t="s">
        <v>118</v>
      </c>
      <c r="D688" t="s">
        <v>10</v>
      </c>
      <c r="E688" t="s">
        <v>118</v>
      </c>
      <c r="F688">
        <v>56.136878760266605</v>
      </c>
      <c r="G688" t="s">
        <v>122</v>
      </c>
    </row>
    <row r="689" spans="1:7" x14ac:dyDescent="0.25">
      <c r="A689">
        <v>2003</v>
      </c>
      <c r="B689" t="s">
        <v>117</v>
      </c>
      <c r="C689" t="s">
        <v>118</v>
      </c>
      <c r="D689" t="s">
        <v>12</v>
      </c>
      <c r="E689" t="s">
        <v>118</v>
      </c>
      <c r="F689">
        <v>19.509788383425335</v>
      </c>
      <c r="G689" t="s">
        <v>122</v>
      </c>
    </row>
    <row r="690" spans="1:7" x14ac:dyDescent="0.25">
      <c r="A690">
        <v>2003</v>
      </c>
      <c r="B690" t="s">
        <v>117</v>
      </c>
      <c r="C690" t="s">
        <v>118</v>
      </c>
      <c r="D690" t="s">
        <v>14</v>
      </c>
      <c r="E690" t="s">
        <v>118</v>
      </c>
      <c r="F690">
        <v>37.341182694467783</v>
      </c>
      <c r="G690" t="s">
        <v>122</v>
      </c>
    </row>
    <row r="691" spans="1:7" x14ac:dyDescent="0.25">
      <c r="A691">
        <v>2003</v>
      </c>
      <c r="B691" t="s">
        <v>117</v>
      </c>
      <c r="C691" t="s">
        <v>118</v>
      </c>
      <c r="D691" t="s">
        <v>16</v>
      </c>
      <c r="E691" t="s">
        <v>118</v>
      </c>
      <c r="F691">
        <v>10.684871042858498</v>
      </c>
      <c r="G691" t="s">
        <v>122</v>
      </c>
    </row>
    <row r="692" spans="1:7" x14ac:dyDescent="0.25">
      <c r="A692">
        <v>2003</v>
      </c>
      <c r="B692" t="s">
        <v>117</v>
      </c>
      <c r="C692" t="s">
        <v>118</v>
      </c>
      <c r="D692" t="s">
        <v>18</v>
      </c>
      <c r="E692" t="s">
        <v>118</v>
      </c>
      <c r="F692">
        <v>32.603027574724628</v>
      </c>
      <c r="G692" t="s">
        <v>122</v>
      </c>
    </row>
    <row r="693" spans="1:7" x14ac:dyDescent="0.25">
      <c r="A693">
        <v>2003</v>
      </c>
      <c r="B693" t="s">
        <v>117</v>
      </c>
      <c r="C693" t="s">
        <v>118</v>
      </c>
      <c r="D693" t="s">
        <v>68</v>
      </c>
      <c r="E693" t="s">
        <v>118</v>
      </c>
      <c r="F693">
        <v>33.577168899631737</v>
      </c>
      <c r="G693" t="s">
        <v>122</v>
      </c>
    </row>
    <row r="694" spans="1:7" x14ac:dyDescent="0.25">
      <c r="A694">
        <v>2003</v>
      </c>
      <c r="B694" t="s">
        <v>117</v>
      </c>
      <c r="C694" t="s">
        <v>118</v>
      </c>
      <c r="D694" t="s">
        <v>20</v>
      </c>
      <c r="E694" t="s">
        <v>118</v>
      </c>
      <c r="F694">
        <v>44.587683045626108</v>
      </c>
      <c r="G694" t="s">
        <v>122</v>
      </c>
    </row>
    <row r="695" spans="1:7" x14ac:dyDescent="0.25">
      <c r="A695">
        <v>2003</v>
      </c>
      <c r="B695" t="s">
        <v>117</v>
      </c>
      <c r="C695" t="s">
        <v>118</v>
      </c>
      <c r="D695" t="s">
        <v>22</v>
      </c>
      <c r="E695" t="s">
        <v>118</v>
      </c>
      <c r="F695">
        <v>34.415634458018118</v>
      </c>
      <c r="G695" t="s">
        <v>122</v>
      </c>
    </row>
    <row r="696" spans="1:7" x14ac:dyDescent="0.25">
      <c r="A696">
        <v>2003</v>
      </c>
      <c r="B696" t="s">
        <v>117</v>
      </c>
      <c r="C696" t="s">
        <v>118</v>
      </c>
      <c r="D696" t="s">
        <v>24</v>
      </c>
      <c r="E696" t="s">
        <v>118</v>
      </c>
      <c r="F696">
        <v>42.694477071343236</v>
      </c>
      <c r="G696" t="s">
        <v>122</v>
      </c>
    </row>
    <row r="697" spans="1:7" x14ac:dyDescent="0.25">
      <c r="A697">
        <v>2003</v>
      </c>
      <c r="B697" t="s">
        <v>117</v>
      </c>
      <c r="C697" t="s">
        <v>118</v>
      </c>
      <c r="D697" t="s">
        <v>69</v>
      </c>
      <c r="E697" t="s">
        <v>118</v>
      </c>
      <c r="F697">
        <v>33.461700639820151</v>
      </c>
      <c r="G697" t="s">
        <v>122</v>
      </c>
    </row>
    <row r="698" spans="1:7" x14ac:dyDescent="0.25">
      <c r="A698">
        <v>2003</v>
      </c>
      <c r="B698" t="s">
        <v>117</v>
      </c>
      <c r="C698" t="s">
        <v>118</v>
      </c>
      <c r="D698" t="s">
        <v>30</v>
      </c>
      <c r="E698" t="s">
        <v>118</v>
      </c>
      <c r="F698">
        <v>44.440997472808156</v>
      </c>
      <c r="G698" t="s">
        <v>122</v>
      </c>
    </row>
    <row r="699" spans="1:7" x14ac:dyDescent="0.25">
      <c r="A699">
        <v>2003</v>
      </c>
      <c r="B699" t="s">
        <v>117</v>
      </c>
      <c r="C699" t="s">
        <v>118</v>
      </c>
      <c r="D699" t="s">
        <v>26</v>
      </c>
      <c r="E699" t="s">
        <v>118</v>
      </c>
      <c r="F699">
        <v>49.152360543159645</v>
      </c>
      <c r="G699" t="s">
        <v>122</v>
      </c>
    </row>
    <row r="700" spans="1:7" x14ac:dyDescent="0.25">
      <c r="A700">
        <v>2003</v>
      </c>
      <c r="B700" t="s">
        <v>117</v>
      </c>
      <c r="C700" t="s">
        <v>118</v>
      </c>
      <c r="D700" t="s">
        <v>28</v>
      </c>
      <c r="E700" t="s">
        <v>118</v>
      </c>
      <c r="F700">
        <v>65.019260598463575</v>
      </c>
      <c r="G700" t="s">
        <v>122</v>
      </c>
    </row>
    <row r="701" spans="1:7" x14ac:dyDescent="0.25">
      <c r="A701">
        <v>2003</v>
      </c>
      <c r="B701" t="s">
        <v>117</v>
      </c>
      <c r="C701" t="s">
        <v>118</v>
      </c>
      <c r="D701" t="s">
        <v>70</v>
      </c>
      <c r="E701" t="s">
        <v>118</v>
      </c>
      <c r="F701">
        <v>49.081380569191431</v>
      </c>
      <c r="G701" t="s">
        <v>122</v>
      </c>
    </row>
    <row r="702" spans="1:7" x14ac:dyDescent="0.25">
      <c r="A702">
        <v>2003</v>
      </c>
      <c r="B702" t="s">
        <v>119</v>
      </c>
      <c r="C702" t="s">
        <v>118</v>
      </c>
      <c r="D702" t="s">
        <v>118</v>
      </c>
      <c r="E702" t="s">
        <v>118</v>
      </c>
      <c r="F702">
        <v>35.075780832656847</v>
      </c>
      <c r="G702" t="s">
        <v>122</v>
      </c>
    </row>
    <row r="703" spans="1:7" x14ac:dyDescent="0.25">
      <c r="A703">
        <v>2003</v>
      </c>
      <c r="B703" t="s">
        <v>120</v>
      </c>
      <c r="C703" t="s">
        <v>118</v>
      </c>
      <c r="D703" t="s">
        <v>118</v>
      </c>
      <c r="E703" t="s">
        <v>118</v>
      </c>
      <c r="F703">
        <v>34.000466859614534</v>
      </c>
      <c r="G703" t="s">
        <v>122</v>
      </c>
    </row>
    <row r="704" spans="1:7" x14ac:dyDescent="0.25">
      <c r="A704">
        <v>2003</v>
      </c>
      <c r="B704" t="s">
        <v>121</v>
      </c>
      <c r="C704" t="s">
        <v>118</v>
      </c>
      <c r="D704" t="s">
        <v>118</v>
      </c>
      <c r="E704" t="s">
        <v>118</v>
      </c>
      <c r="F704">
        <v>35.027615509872973</v>
      </c>
      <c r="G704" t="s">
        <v>122</v>
      </c>
    </row>
    <row r="705" spans="1:7" x14ac:dyDescent="0.25">
      <c r="A705">
        <v>2004</v>
      </c>
      <c r="B705" t="s">
        <v>117</v>
      </c>
      <c r="C705" t="s">
        <v>118</v>
      </c>
      <c r="D705" t="s">
        <v>6</v>
      </c>
      <c r="E705" t="s">
        <v>118</v>
      </c>
      <c r="F705">
        <v>88.164292087485947</v>
      </c>
      <c r="G705" t="s">
        <v>122</v>
      </c>
    </row>
    <row r="706" spans="1:7" x14ac:dyDescent="0.25">
      <c r="A706">
        <v>2004</v>
      </c>
      <c r="B706" t="s">
        <v>117</v>
      </c>
      <c r="C706" t="s">
        <v>118</v>
      </c>
      <c r="D706" t="s">
        <v>8</v>
      </c>
      <c r="E706" t="s">
        <v>118</v>
      </c>
      <c r="F706">
        <v>22.389430619682841</v>
      </c>
      <c r="G706" t="s">
        <v>122</v>
      </c>
    </row>
    <row r="707" spans="1:7" x14ac:dyDescent="0.25">
      <c r="A707">
        <v>2004</v>
      </c>
      <c r="B707" t="s">
        <v>117</v>
      </c>
      <c r="C707" t="s">
        <v>118</v>
      </c>
      <c r="D707" t="s">
        <v>10</v>
      </c>
      <c r="E707" t="s">
        <v>118</v>
      </c>
      <c r="F707">
        <v>58.586140097707492</v>
      </c>
      <c r="G707" t="s">
        <v>122</v>
      </c>
    </row>
    <row r="708" spans="1:7" x14ac:dyDescent="0.25">
      <c r="A708">
        <v>2004</v>
      </c>
      <c r="B708" t="s">
        <v>117</v>
      </c>
      <c r="C708" t="s">
        <v>118</v>
      </c>
      <c r="D708" t="s">
        <v>12</v>
      </c>
      <c r="E708" t="s">
        <v>118</v>
      </c>
      <c r="F708">
        <v>21.31295768877267</v>
      </c>
      <c r="G708" t="s">
        <v>122</v>
      </c>
    </row>
    <row r="709" spans="1:7" x14ac:dyDescent="0.25">
      <c r="A709">
        <v>2004</v>
      </c>
      <c r="B709" t="s">
        <v>117</v>
      </c>
      <c r="C709" t="s">
        <v>118</v>
      </c>
      <c r="D709" t="s">
        <v>14</v>
      </c>
      <c r="E709" t="s">
        <v>118</v>
      </c>
      <c r="F709">
        <v>38.14615846996368</v>
      </c>
      <c r="G709" t="s">
        <v>122</v>
      </c>
    </row>
    <row r="710" spans="1:7" x14ac:dyDescent="0.25">
      <c r="A710">
        <v>2004</v>
      </c>
      <c r="B710" t="s">
        <v>117</v>
      </c>
      <c r="C710" t="s">
        <v>118</v>
      </c>
      <c r="D710" t="s">
        <v>16</v>
      </c>
      <c r="E710" t="s">
        <v>118</v>
      </c>
      <c r="F710">
        <v>12.842922770699213</v>
      </c>
      <c r="G710" t="s">
        <v>122</v>
      </c>
    </row>
    <row r="711" spans="1:7" x14ac:dyDescent="0.25">
      <c r="A711">
        <v>2004</v>
      </c>
      <c r="B711" t="s">
        <v>117</v>
      </c>
      <c r="C711" t="s">
        <v>118</v>
      </c>
      <c r="D711" t="s">
        <v>18</v>
      </c>
      <c r="E711" t="s">
        <v>118</v>
      </c>
      <c r="F711">
        <v>37.728998336688427</v>
      </c>
      <c r="G711" t="s">
        <v>122</v>
      </c>
    </row>
    <row r="712" spans="1:7" x14ac:dyDescent="0.25">
      <c r="A712">
        <v>2004</v>
      </c>
      <c r="B712" t="s">
        <v>117</v>
      </c>
      <c r="C712" t="s">
        <v>118</v>
      </c>
      <c r="D712" t="s">
        <v>68</v>
      </c>
      <c r="E712" t="s">
        <v>118</v>
      </c>
      <c r="F712">
        <v>38.723435695523754</v>
      </c>
      <c r="G712" t="s">
        <v>122</v>
      </c>
    </row>
    <row r="713" spans="1:7" x14ac:dyDescent="0.25">
      <c r="A713">
        <v>2004</v>
      </c>
      <c r="B713" t="s">
        <v>117</v>
      </c>
      <c r="C713" t="s">
        <v>118</v>
      </c>
      <c r="D713" t="s">
        <v>20</v>
      </c>
      <c r="E713" t="s">
        <v>118</v>
      </c>
      <c r="F713">
        <v>51.700209071871868</v>
      </c>
      <c r="G713" t="s">
        <v>122</v>
      </c>
    </row>
    <row r="714" spans="1:7" x14ac:dyDescent="0.25">
      <c r="A714">
        <v>2004</v>
      </c>
      <c r="B714" t="s">
        <v>117</v>
      </c>
      <c r="C714" t="s">
        <v>118</v>
      </c>
      <c r="D714" t="s">
        <v>22</v>
      </c>
      <c r="E714" t="s">
        <v>118</v>
      </c>
      <c r="F714">
        <v>32.327454100085419</v>
      </c>
      <c r="G714" t="s">
        <v>122</v>
      </c>
    </row>
    <row r="715" spans="1:7" x14ac:dyDescent="0.25">
      <c r="A715">
        <v>2004</v>
      </c>
      <c r="B715" t="s">
        <v>117</v>
      </c>
      <c r="C715" t="s">
        <v>118</v>
      </c>
      <c r="D715" t="s">
        <v>24</v>
      </c>
      <c r="E715" t="s">
        <v>118</v>
      </c>
      <c r="F715">
        <v>45.4871016367089</v>
      </c>
      <c r="G715" t="s">
        <v>122</v>
      </c>
    </row>
    <row r="716" spans="1:7" x14ac:dyDescent="0.25">
      <c r="A716">
        <v>2004</v>
      </c>
      <c r="B716" t="s">
        <v>117</v>
      </c>
      <c r="C716" t="s">
        <v>118</v>
      </c>
      <c r="D716" t="s">
        <v>69</v>
      </c>
      <c r="E716" t="s">
        <v>118</v>
      </c>
      <c r="F716">
        <v>37.006618898929418</v>
      </c>
      <c r="G716" t="s">
        <v>122</v>
      </c>
    </row>
    <row r="717" spans="1:7" x14ac:dyDescent="0.25">
      <c r="A717">
        <v>2004</v>
      </c>
      <c r="B717" t="s">
        <v>117</v>
      </c>
      <c r="C717" t="s">
        <v>118</v>
      </c>
      <c r="D717" t="s">
        <v>30</v>
      </c>
      <c r="E717" t="s">
        <v>118</v>
      </c>
      <c r="F717">
        <v>49.566441860546185</v>
      </c>
      <c r="G717" t="s">
        <v>122</v>
      </c>
    </row>
    <row r="718" spans="1:7" x14ac:dyDescent="0.25">
      <c r="A718">
        <v>2004</v>
      </c>
      <c r="B718" t="s">
        <v>117</v>
      </c>
      <c r="C718" t="s">
        <v>118</v>
      </c>
      <c r="D718" t="s">
        <v>26</v>
      </c>
      <c r="E718" t="s">
        <v>118</v>
      </c>
      <c r="F718">
        <v>48.480412399268744</v>
      </c>
      <c r="G718" t="s">
        <v>122</v>
      </c>
    </row>
    <row r="719" spans="1:7" x14ac:dyDescent="0.25">
      <c r="A719">
        <v>2004</v>
      </c>
      <c r="B719" t="s">
        <v>117</v>
      </c>
      <c r="C719" t="s">
        <v>118</v>
      </c>
      <c r="D719" t="s">
        <v>28</v>
      </c>
      <c r="E719" t="s">
        <v>118</v>
      </c>
      <c r="F719">
        <v>65.562736046729711</v>
      </c>
      <c r="G719" t="s">
        <v>122</v>
      </c>
    </row>
    <row r="720" spans="1:7" x14ac:dyDescent="0.25">
      <c r="A720">
        <v>2004</v>
      </c>
      <c r="B720" t="s">
        <v>117</v>
      </c>
      <c r="C720" t="s">
        <v>118</v>
      </c>
      <c r="D720" t="s">
        <v>70</v>
      </c>
      <c r="E720" t="s">
        <v>118</v>
      </c>
      <c r="F720">
        <v>51.350431097736326</v>
      </c>
      <c r="G720" t="s">
        <v>122</v>
      </c>
    </row>
    <row r="721" spans="1:7" x14ac:dyDescent="0.25">
      <c r="A721">
        <v>2004</v>
      </c>
      <c r="B721" t="s">
        <v>119</v>
      </c>
      <c r="C721" t="s">
        <v>118</v>
      </c>
      <c r="D721" t="s">
        <v>118</v>
      </c>
      <c r="E721" t="s">
        <v>118</v>
      </c>
      <c r="F721">
        <v>38.005774365581956</v>
      </c>
      <c r="G721" t="s">
        <v>122</v>
      </c>
    </row>
    <row r="722" spans="1:7" x14ac:dyDescent="0.25">
      <c r="A722">
        <v>2004</v>
      </c>
      <c r="B722" t="s">
        <v>120</v>
      </c>
      <c r="C722" t="s">
        <v>118</v>
      </c>
      <c r="D722" t="s">
        <v>118</v>
      </c>
      <c r="E722" t="s">
        <v>118</v>
      </c>
      <c r="F722">
        <v>35.454515761280298</v>
      </c>
      <c r="G722" t="s">
        <v>122</v>
      </c>
    </row>
    <row r="723" spans="1:7" x14ac:dyDescent="0.25">
      <c r="A723">
        <v>2004</v>
      </c>
      <c r="B723" t="s">
        <v>121</v>
      </c>
      <c r="C723" t="s">
        <v>118</v>
      </c>
      <c r="D723" t="s">
        <v>118</v>
      </c>
      <c r="E723" t="s">
        <v>118</v>
      </c>
      <c r="F723">
        <v>37.891351986720494</v>
      </c>
      <c r="G723" t="s">
        <v>122</v>
      </c>
    </row>
    <row r="724" spans="1:7" x14ac:dyDescent="0.25">
      <c r="A724">
        <v>2005</v>
      </c>
      <c r="B724" t="s">
        <v>117</v>
      </c>
      <c r="C724" t="s">
        <v>118</v>
      </c>
      <c r="D724" t="s">
        <v>6</v>
      </c>
      <c r="E724" t="s">
        <v>118</v>
      </c>
      <c r="F724">
        <v>90.096311824436341</v>
      </c>
      <c r="G724" t="s">
        <v>122</v>
      </c>
    </row>
    <row r="725" spans="1:7" x14ac:dyDescent="0.25">
      <c r="A725">
        <v>2005</v>
      </c>
      <c r="B725" t="s">
        <v>117</v>
      </c>
      <c r="C725" t="s">
        <v>118</v>
      </c>
      <c r="D725" t="s">
        <v>8</v>
      </c>
      <c r="E725" t="s">
        <v>118</v>
      </c>
      <c r="F725">
        <v>21.476274886985603</v>
      </c>
      <c r="G725" t="s">
        <v>122</v>
      </c>
    </row>
    <row r="726" spans="1:7" x14ac:dyDescent="0.25">
      <c r="A726">
        <v>2005</v>
      </c>
      <c r="B726" t="s">
        <v>117</v>
      </c>
      <c r="C726" t="s">
        <v>118</v>
      </c>
      <c r="D726" t="s">
        <v>10</v>
      </c>
      <c r="E726" t="s">
        <v>118</v>
      </c>
      <c r="F726">
        <v>62.357091265049249</v>
      </c>
      <c r="G726" t="s">
        <v>122</v>
      </c>
    </row>
    <row r="727" spans="1:7" x14ac:dyDescent="0.25">
      <c r="A727">
        <v>2005</v>
      </c>
      <c r="B727" t="s">
        <v>117</v>
      </c>
      <c r="C727" t="s">
        <v>118</v>
      </c>
      <c r="D727" t="s">
        <v>12</v>
      </c>
      <c r="E727" t="s">
        <v>118</v>
      </c>
      <c r="F727">
        <v>22.965012267830986</v>
      </c>
      <c r="G727" t="s">
        <v>122</v>
      </c>
    </row>
    <row r="728" spans="1:7" x14ac:dyDescent="0.25">
      <c r="A728">
        <v>2005</v>
      </c>
      <c r="B728" t="s">
        <v>117</v>
      </c>
      <c r="C728" t="s">
        <v>118</v>
      </c>
      <c r="D728" t="s">
        <v>14</v>
      </c>
      <c r="E728" t="s">
        <v>118</v>
      </c>
      <c r="F728">
        <v>41.813508074021321</v>
      </c>
      <c r="G728" t="s">
        <v>122</v>
      </c>
    </row>
    <row r="729" spans="1:7" x14ac:dyDescent="0.25">
      <c r="A729">
        <v>2005</v>
      </c>
      <c r="B729" t="s">
        <v>117</v>
      </c>
      <c r="C729" t="s">
        <v>118</v>
      </c>
      <c r="D729" t="s">
        <v>16</v>
      </c>
      <c r="E729" t="s">
        <v>118</v>
      </c>
      <c r="F729">
        <v>13.432189727111604</v>
      </c>
      <c r="G729" t="s">
        <v>122</v>
      </c>
    </row>
    <row r="730" spans="1:7" x14ac:dyDescent="0.25">
      <c r="A730">
        <v>2005</v>
      </c>
      <c r="B730" t="s">
        <v>117</v>
      </c>
      <c r="C730" t="s">
        <v>118</v>
      </c>
      <c r="D730" t="s">
        <v>18</v>
      </c>
      <c r="E730" t="s">
        <v>118</v>
      </c>
      <c r="F730">
        <v>42.395603197046277</v>
      </c>
      <c r="G730" t="s">
        <v>122</v>
      </c>
    </row>
    <row r="731" spans="1:7" x14ac:dyDescent="0.25">
      <c r="A731">
        <v>2005</v>
      </c>
      <c r="B731" t="s">
        <v>117</v>
      </c>
      <c r="C731" t="s">
        <v>118</v>
      </c>
      <c r="D731" t="s">
        <v>68</v>
      </c>
      <c r="E731" t="s">
        <v>118</v>
      </c>
      <c r="F731">
        <v>43.443815018867475</v>
      </c>
      <c r="G731" t="s">
        <v>122</v>
      </c>
    </row>
    <row r="732" spans="1:7" x14ac:dyDescent="0.25">
      <c r="A732">
        <v>2005</v>
      </c>
      <c r="B732" t="s">
        <v>117</v>
      </c>
      <c r="C732" t="s">
        <v>118</v>
      </c>
      <c r="D732" t="s">
        <v>20</v>
      </c>
      <c r="E732" t="s">
        <v>118</v>
      </c>
      <c r="F732">
        <v>58.502371711075654</v>
      </c>
      <c r="G732" t="s">
        <v>122</v>
      </c>
    </row>
    <row r="733" spans="1:7" x14ac:dyDescent="0.25">
      <c r="A733">
        <v>2005</v>
      </c>
      <c r="B733" t="s">
        <v>117</v>
      </c>
      <c r="C733" t="s">
        <v>118</v>
      </c>
      <c r="D733" t="s">
        <v>22</v>
      </c>
      <c r="E733" t="s">
        <v>118</v>
      </c>
      <c r="F733">
        <v>37.431612758867828</v>
      </c>
      <c r="G733" t="s">
        <v>122</v>
      </c>
    </row>
    <row r="734" spans="1:7" x14ac:dyDescent="0.25">
      <c r="A734">
        <v>2005</v>
      </c>
      <c r="B734" t="s">
        <v>117</v>
      </c>
      <c r="C734" t="s">
        <v>118</v>
      </c>
      <c r="D734" t="s">
        <v>24</v>
      </c>
      <c r="E734" t="s">
        <v>118</v>
      </c>
      <c r="F734">
        <v>47.945479239084626</v>
      </c>
      <c r="G734" t="s">
        <v>122</v>
      </c>
    </row>
    <row r="735" spans="1:7" x14ac:dyDescent="0.25">
      <c r="A735">
        <v>2005</v>
      </c>
      <c r="B735" t="s">
        <v>117</v>
      </c>
      <c r="C735" t="s">
        <v>118</v>
      </c>
      <c r="D735" t="s">
        <v>69</v>
      </c>
      <c r="E735" t="s">
        <v>118</v>
      </c>
      <c r="F735">
        <v>41.690633375766232</v>
      </c>
      <c r="G735" t="s">
        <v>122</v>
      </c>
    </row>
    <row r="736" spans="1:7" x14ac:dyDescent="0.25">
      <c r="A736">
        <v>2005</v>
      </c>
      <c r="B736" t="s">
        <v>117</v>
      </c>
      <c r="C736" t="s">
        <v>118</v>
      </c>
      <c r="D736" t="s">
        <v>30</v>
      </c>
      <c r="E736" t="s">
        <v>118</v>
      </c>
      <c r="F736">
        <v>47.995236981488098</v>
      </c>
      <c r="G736" t="s">
        <v>122</v>
      </c>
    </row>
    <row r="737" spans="1:7" x14ac:dyDescent="0.25">
      <c r="A737">
        <v>2005</v>
      </c>
      <c r="B737" t="s">
        <v>117</v>
      </c>
      <c r="C737" t="s">
        <v>118</v>
      </c>
      <c r="D737" t="s">
        <v>26</v>
      </c>
      <c r="E737" t="s">
        <v>118</v>
      </c>
      <c r="F737">
        <v>48.817573625988572</v>
      </c>
      <c r="G737" t="s">
        <v>122</v>
      </c>
    </row>
    <row r="738" spans="1:7" x14ac:dyDescent="0.25">
      <c r="A738">
        <v>2005</v>
      </c>
      <c r="B738" t="s">
        <v>117</v>
      </c>
      <c r="C738" t="s">
        <v>118</v>
      </c>
      <c r="D738" t="s">
        <v>28</v>
      </c>
      <c r="E738" t="s">
        <v>118</v>
      </c>
      <c r="F738">
        <v>69.369286544932294</v>
      </c>
      <c r="G738" t="s">
        <v>122</v>
      </c>
    </row>
    <row r="739" spans="1:7" x14ac:dyDescent="0.25">
      <c r="A739">
        <v>2005</v>
      </c>
      <c r="B739" t="s">
        <v>117</v>
      </c>
      <c r="C739" t="s">
        <v>118</v>
      </c>
      <c r="D739" t="s">
        <v>70</v>
      </c>
      <c r="E739" t="s">
        <v>118</v>
      </c>
      <c r="F739">
        <v>52.902654045140487</v>
      </c>
      <c r="G739" t="s">
        <v>122</v>
      </c>
    </row>
    <row r="740" spans="1:7" x14ac:dyDescent="0.25">
      <c r="A740">
        <v>2005</v>
      </c>
      <c r="B740" t="s">
        <v>119</v>
      </c>
      <c r="C740" t="s">
        <v>118</v>
      </c>
      <c r="D740" t="s">
        <v>118</v>
      </c>
      <c r="E740" t="s">
        <v>118</v>
      </c>
      <c r="F740">
        <v>41.131733939741942</v>
      </c>
      <c r="G740" t="s">
        <v>122</v>
      </c>
    </row>
    <row r="741" spans="1:7" x14ac:dyDescent="0.25">
      <c r="A741">
        <v>2005</v>
      </c>
      <c r="B741" t="s">
        <v>120</v>
      </c>
      <c r="C741" t="s">
        <v>118</v>
      </c>
      <c r="D741" t="s">
        <v>118</v>
      </c>
      <c r="E741" t="s">
        <v>118</v>
      </c>
      <c r="F741">
        <v>38.809324256976971</v>
      </c>
      <c r="G741" t="s">
        <v>122</v>
      </c>
    </row>
    <row r="742" spans="1:7" x14ac:dyDescent="0.25">
      <c r="A742">
        <v>2005</v>
      </c>
      <c r="B742" t="s">
        <v>121</v>
      </c>
      <c r="C742" t="s">
        <v>118</v>
      </c>
      <c r="D742" t="s">
        <v>118</v>
      </c>
      <c r="E742" t="s">
        <v>118</v>
      </c>
      <c r="F742">
        <v>41.027309703194931</v>
      </c>
      <c r="G742" t="s">
        <v>122</v>
      </c>
    </row>
    <row r="743" spans="1:7" x14ac:dyDescent="0.25">
      <c r="A743">
        <v>2006</v>
      </c>
      <c r="B743" t="s">
        <v>117</v>
      </c>
      <c r="C743" t="s">
        <v>118</v>
      </c>
      <c r="D743" t="s">
        <v>6</v>
      </c>
      <c r="E743" t="s">
        <v>118</v>
      </c>
      <c r="F743">
        <v>93.442048605785885</v>
      </c>
      <c r="G743" t="s">
        <v>122</v>
      </c>
    </row>
    <row r="744" spans="1:7" x14ac:dyDescent="0.25">
      <c r="A744">
        <v>2006</v>
      </c>
      <c r="B744" t="s">
        <v>117</v>
      </c>
      <c r="C744" t="s">
        <v>118</v>
      </c>
      <c r="D744" t="s">
        <v>8</v>
      </c>
      <c r="E744" t="s">
        <v>118</v>
      </c>
      <c r="F744">
        <v>24.132730070933622</v>
      </c>
      <c r="G744" t="s">
        <v>122</v>
      </c>
    </row>
    <row r="745" spans="1:7" x14ac:dyDescent="0.25">
      <c r="A745">
        <v>2006</v>
      </c>
      <c r="B745" t="s">
        <v>117</v>
      </c>
      <c r="C745" t="s">
        <v>118</v>
      </c>
      <c r="D745" t="s">
        <v>10</v>
      </c>
      <c r="E745" t="s">
        <v>118</v>
      </c>
      <c r="F745">
        <v>66.112683135860408</v>
      </c>
      <c r="G745" t="s">
        <v>122</v>
      </c>
    </row>
    <row r="746" spans="1:7" x14ac:dyDescent="0.25">
      <c r="A746">
        <v>2006</v>
      </c>
      <c r="B746" t="s">
        <v>117</v>
      </c>
      <c r="C746" t="s">
        <v>118</v>
      </c>
      <c r="D746" t="s">
        <v>12</v>
      </c>
      <c r="E746" t="s">
        <v>118</v>
      </c>
      <c r="F746">
        <v>23.665282421592568</v>
      </c>
      <c r="G746" t="s">
        <v>122</v>
      </c>
    </row>
    <row r="747" spans="1:7" x14ac:dyDescent="0.25">
      <c r="A747">
        <v>2006</v>
      </c>
      <c r="B747" t="s">
        <v>117</v>
      </c>
      <c r="C747" t="s">
        <v>118</v>
      </c>
      <c r="D747" t="s">
        <v>14</v>
      </c>
      <c r="E747" t="s">
        <v>118</v>
      </c>
      <c r="F747">
        <v>46.623161032745564</v>
      </c>
      <c r="G747" t="s">
        <v>122</v>
      </c>
    </row>
    <row r="748" spans="1:7" x14ac:dyDescent="0.25">
      <c r="A748">
        <v>2006</v>
      </c>
      <c r="B748" t="s">
        <v>117</v>
      </c>
      <c r="C748" t="s">
        <v>118</v>
      </c>
      <c r="D748" t="s">
        <v>16</v>
      </c>
      <c r="E748" t="s">
        <v>118</v>
      </c>
      <c r="F748">
        <v>16.690186286915782</v>
      </c>
      <c r="G748" t="s">
        <v>122</v>
      </c>
    </row>
    <row r="749" spans="1:7" x14ac:dyDescent="0.25">
      <c r="A749">
        <v>2006</v>
      </c>
      <c r="B749" t="s">
        <v>117</v>
      </c>
      <c r="C749" t="s">
        <v>118</v>
      </c>
      <c r="D749" t="s">
        <v>18</v>
      </c>
      <c r="E749" t="s">
        <v>118</v>
      </c>
      <c r="F749">
        <v>48.429935066254657</v>
      </c>
      <c r="G749" t="s">
        <v>122</v>
      </c>
    </row>
    <row r="750" spans="1:7" x14ac:dyDescent="0.25">
      <c r="A750">
        <v>2006</v>
      </c>
      <c r="B750" t="s">
        <v>117</v>
      </c>
      <c r="C750" t="s">
        <v>118</v>
      </c>
      <c r="D750" t="s">
        <v>68</v>
      </c>
      <c r="E750" t="s">
        <v>118</v>
      </c>
      <c r="F750">
        <v>49.58439296272482</v>
      </c>
      <c r="G750" t="s">
        <v>122</v>
      </c>
    </row>
    <row r="751" spans="1:7" x14ac:dyDescent="0.25">
      <c r="A751">
        <v>2006</v>
      </c>
      <c r="B751" t="s">
        <v>117</v>
      </c>
      <c r="C751" t="s">
        <v>118</v>
      </c>
      <c r="D751" t="s">
        <v>20</v>
      </c>
      <c r="E751" t="s">
        <v>118</v>
      </c>
      <c r="F751">
        <v>66.799691613059039</v>
      </c>
      <c r="G751" t="s">
        <v>122</v>
      </c>
    </row>
    <row r="752" spans="1:7" x14ac:dyDescent="0.25">
      <c r="A752">
        <v>2006</v>
      </c>
      <c r="B752" t="s">
        <v>117</v>
      </c>
      <c r="C752" t="s">
        <v>118</v>
      </c>
      <c r="D752" t="s">
        <v>22</v>
      </c>
      <c r="E752" t="s">
        <v>118</v>
      </c>
      <c r="F752">
        <v>42.817421278039767</v>
      </c>
      <c r="G752" t="s">
        <v>122</v>
      </c>
    </row>
    <row r="753" spans="1:7" x14ac:dyDescent="0.25">
      <c r="A753">
        <v>2006</v>
      </c>
      <c r="B753" t="s">
        <v>117</v>
      </c>
      <c r="C753" t="s">
        <v>118</v>
      </c>
      <c r="D753" t="s">
        <v>24</v>
      </c>
      <c r="E753" t="s">
        <v>118</v>
      </c>
      <c r="F753">
        <v>50.292639475032068</v>
      </c>
      <c r="G753" t="s">
        <v>122</v>
      </c>
    </row>
    <row r="754" spans="1:7" x14ac:dyDescent="0.25">
      <c r="A754">
        <v>2006</v>
      </c>
      <c r="B754" t="s">
        <v>117</v>
      </c>
      <c r="C754" t="s">
        <v>118</v>
      </c>
      <c r="D754" t="s">
        <v>69</v>
      </c>
      <c r="E754" t="s">
        <v>118</v>
      </c>
      <c r="F754">
        <v>45.80220034339402</v>
      </c>
      <c r="G754" t="s">
        <v>122</v>
      </c>
    </row>
    <row r="755" spans="1:7" x14ac:dyDescent="0.25">
      <c r="A755">
        <v>2006</v>
      </c>
      <c r="B755" t="s">
        <v>117</v>
      </c>
      <c r="C755" t="s">
        <v>118</v>
      </c>
      <c r="D755" t="s">
        <v>30</v>
      </c>
      <c r="E755" t="s">
        <v>118</v>
      </c>
      <c r="F755">
        <v>50.895883901312459</v>
      </c>
      <c r="G755" t="s">
        <v>122</v>
      </c>
    </row>
    <row r="756" spans="1:7" x14ac:dyDescent="0.25">
      <c r="A756">
        <v>2006</v>
      </c>
      <c r="B756" t="s">
        <v>117</v>
      </c>
      <c r="C756" t="s">
        <v>118</v>
      </c>
      <c r="D756" t="s">
        <v>26</v>
      </c>
      <c r="E756" t="s">
        <v>118</v>
      </c>
      <c r="F756">
        <v>50.072591886458653</v>
      </c>
      <c r="G756" t="s">
        <v>122</v>
      </c>
    </row>
    <row r="757" spans="1:7" x14ac:dyDescent="0.25">
      <c r="A757">
        <v>2006</v>
      </c>
      <c r="B757" t="s">
        <v>117</v>
      </c>
      <c r="C757" t="s">
        <v>118</v>
      </c>
      <c r="D757" t="s">
        <v>28</v>
      </c>
      <c r="E757" t="s">
        <v>118</v>
      </c>
      <c r="F757">
        <v>70.089047320074243</v>
      </c>
      <c r="G757" t="s">
        <v>122</v>
      </c>
    </row>
    <row r="758" spans="1:7" x14ac:dyDescent="0.25">
      <c r="A758">
        <v>2006</v>
      </c>
      <c r="B758" t="s">
        <v>117</v>
      </c>
      <c r="C758" t="s">
        <v>118</v>
      </c>
      <c r="D758" t="s">
        <v>70</v>
      </c>
      <c r="E758" t="s">
        <v>118</v>
      </c>
      <c r="F758">
        <v>55.433101891286029</v>
      </c>
      <c r="G758" t="s">
        <v>122</v>
      </c>
    </row>
    <row r="759" spans="1:7" x14ac:dyDescent="0.25">
      <c r="A759">
        <v>2006</v>
      </c>
      <c r="B759" t="s">
        <v>119</v>
      </c>
      <c r="C759" t="s">
        <v>118</v>
      </c>
      <c r="D759" t="s">
        <v>118</v>
      </c>
      <c r="E759" t="s">
        <v>118</v>
      </c>
      <c r="F759">
        <v>45.33313423512682</v>
      </c>
      <c r="G759" t="s">
        <v>122</v>
      </c>
    </row>
    <row r="760" spans="1:7" x14ac:dyDescent="0.25">
      <c r="A760">
        <v>2006</v>
      </c>
      <c r="B760" t="s">
        <v>120</v>
      </c>
      <c r="C760" t="s">
        <v>118</v>
      </c>
      <c r="D760" t="s">
        <v>118</v>
      </c>
      <c r="E760" t="s">
        <v>118</v>
      </c>
      <c r="F760">
        <v>39.563397949909636</v>
      </c>
      <c r="G760" t="s">
        <v>122</v>
      </c>
    </row>
    <row r="761" spans="1:7" x14ac:dyDescent="0.25">
      <c r="A761">
        <v>2006</v>
      </c>
      <c r="B761" t="s">
        <v>121</v>
      </c>
      <c r="C761" t="s">
        <v>118</v>
      </c>
      <c r="D761" t="s">
        <v>118</v>
      </c>
      <c r="E761" t="s">
        <v>118</v>
      </c>
      <c r="F761">
        <v>45.071469569011072</v>
      </c>
      <c r="G761" t="s">
        <v>122</v>
      </c>
    </row>
    <row r="762" spans="1:7" x14ac:dyDescent="0.25">
      <c r="A762">
        <v>2007</v>
      </c>
      <c r="B762" t="s">
        <v>117</v>
      </c>
      <c r="C762" t="s">
        <v>118</v>
      </c>
      <c r="D762" t="s">
        <v>6</v>
      </c>
      <c r="E762" t="s">
        <v>118</v>
      </c>
      <c r="F762">
        <v>93.899087436354677</v>
      </c>
      <c r="G762" t="s">
        <v>122</v>
      </c>
    </row>
    <row r="763" spans="1:7" x14ac:dyDescent="0.25">
      <c r="A763">
        <v>2007</v>
      </c>
      <c r="B763" t="s">
        <v>117</v>
      </c>
      <c r="C763" t="s">
        <v>118</v>
      </c>
      <c r="D763" t="s">
        <v>8</v>
      </c>
      <c r="E763" t="s">
        <v>118</v>
      </c>
      <c r="F763">
        <v>28.703829221062964</v>
      </c>
      <c r="G763" t="s">
        <v>122</v>
      </c>
    </row>
    <row r="764" spans="1:7" x14ac:dyDescent="0.25">
      <c r="A764">
        <v>2007</v>
      </c>
      <c r="B764" t="s">
        <v>117</v>
      </c>
      <c r="C764" t="s">
        <v>118</v>
      </c>
      <c r="D764" t="s">
        <v>10</v>
      </c>
      <c r="E764" t="s">
        <v>118</v>
      </c>
      <c r="F764">
        <v>71.451879817760272</v>
      </c>
      <c r="G764" t="s">
        <v>122</v>
      </c>
    </row>
    <row r="765" spans="1:7" x14ac:dyDescent="0.25">
      <c r="A765">
        <v>2007</v>
      </c>
      <c r="B765" t="s">
        <v>117</v>
      </c>
      <c r="C765" t="s">
        <v>118</v>
      </c>
      <c r="D765" t="s">
        <v>12</v>
      </c>
      <c r="E765" t="s">
        <v>118</v>
      </c>
      <c r="F765">
        <v>26.215962524339258</v>
      </c>
      <c r="G765" t="s">
        <v>122</v>
      </c>
    </row>
    <row r="766" spans="1:7" x14ac:dyDescent="0.25">
      <c r="A766">
        <v>2007</v>
      </c>
      <c r="B766" t="s">
        <v>117</v>
      </c>
      <c r="C766" t="s">
        <v>118</v>
      </c>
      <c r="D766" t="s">
        <v>14</v>
      </c>
      <c r="E766" t="s">
        <v>118</v>
      </c>
      <c r="F766">
        <v>48.669059722784318</v>
      </c>
      <c r="G766" t="s">
        <v>122</v>
      </c>
    </row>
    <row r="767" spans="1:7" x14ac:dyDescent="0.25">
      <c r="A767">
        <v>2007</v>
      </c>
      <c r="B767" t="s">
        <v>117</v>
      </c>
      <c r="C767" t="s">
        <v>118</v>
      </c>
      <c r="D767" t="s">
        <v>16</v>
      </c>
      <c r="E767" t="s">
        <v>118</v>
      </c>
      <c r="F767">
        <v>21.626162262080346</v>
      </c>
      <c r="G767" t="s">
        <v>122</v>
      </c>
    </row>
    <row r="768" spans="1:7" x14ac:dyDescent="0.25">
      <c r="A768">
        <v>2007</v>
      </c>
      <c r="B768" t="s">
        <v>117</v>
      </c>
      <c r="C768" t="s">
        <v>118</v>
      </c>
      <c r="D768" t="s">
        <v>18</v>
      </c>
      <c r="E768" t="s">
        <v>118</v>
      </c>
      <c r="F768">
        <v>55.560974560597558</v>
      </c>
      <c r="G768" t="s">
        <v>122</v>
      </c>
    </row>
    <row r="769" spans="1:7" x14ac:dyDescent="0.25">
      <c r="A769">
        <v>2007</v>
      </c>
      <c r="B769" t="s">
        <v>117</v>
      </c>
      <c r="C769" t="s">
        <v>118</v>
      </c>
      <c r="D769" t="s">
        <v>68</v>
      </c>
      <c r="E769" t="s">
        <v>118</v>
      </c>
      <c r="F769">
        <v>58.232026013674556</v>
      </c>
      <c r="G769" t="s">
        <v>122</v>
      </c>
    </row>
    <row r="770" spans="1:7" x14ac:dyDescent="0.25">
      <c r="A770">
        <v>2007</v>
      </c>
      <c r="B770" t="s">
        <v>117</v>
      </c>
      <c r="C770" t="s">
        <v>118</v>
      </c>
      <c r="D770" t="s">
        <v>20</v>
      </c>
      <c r="E770" t="s">
        <v>118</v>
      </c>
      <c r="F770">
        <v>78.080320207817394</v>
      </c>
      <c r="G770" t="s">
        <v>122</v>
      </c>
    </row>
    <row r="771" spans="1:7" x14ac:dyDescent="0.25">
      <c r="A771">
        <v>2007</v>
      </c>
      <c r="B771" t="s">
        <v>117</v>
      </c>
      <c r="C771" t="s">
        <v>118</v>
      </c>
      <c r="D771" t="s">
        <v>22</v>
      </c>
      <c r="E771" t="s">
        <v>118</v>
      </c>
      <c r="F771">
        <v>50.762174299180955</v>
      </c>
      <c r="G771" t="s">
        <v>122</v>
      </c>
    </row>
    <row r="772" spans="1:7" x14ac:dyDescent="0.25">
      <c r="A772">
        <v>2007</v>
      </c>
      <c r="B772" t="s">
        <v>117</v>
      </c>
      <c r="C772" t="s">
        <v>118</v>
      </c>
      <c r="D772" t="s">
        <v>24</v>
      </c>
      <c r="E772" t="s">
        <v>118</v>
      </c>
      <c r="F772">
        <v>54.457277980923699</v>
      </c>
      <c r="G772" t="s">
        <v>122</v>
      </c>
    </row>
    <row r="773" spans="1:7" x14ac:dyDescent="0.25">
      <c r="A773">
        <v>2007</v>
      </c>
      <c r="B773" t="s">
        <v>117</v>
      </c>
      <c r="C773" t="s">
        <v>118</v>
      </c>
      <c r="D773" t="s">
        <v>69</v>
      </c>
      <c r="E773" t="s">
        <v>118</v>
      </c>
      <c r="F773">
        <v>51.116598352312536</v>
      </c>
      <c r="G773" t="s">
        <v>122</v>
      </c>
    </row>
    <row r="774" spans="1:7" x14ac:dyDescent="0.25">
      <c r="A774">
        <v>2007</v>
      </c>
      <c r="B774" t="s">
        <v>117</v>
      </c>
      <c r="C774" t="s">
        <v>118</v>
      </c>
      <c r="D774" t="s">
        <v>30</v>
      </c>
      <c r="E774" t="s">
        <v>118</v>
      </c>
      <c r="F774">
        <v>55.12231796767616</v>
      </c>
      <c r="G774" t="s">
        <v>122</v>
      </c>
    </row>
    <row r="775" spans="1:7" x14ac:dyDescent="0.25">
      <c r="A775">
        <v>2007</v>
      </c>
      <c r="B775" t="s">
        <v>117</v>
      </c>
      <c r="C775" t="s">
        <v>118</v>
      </c>
      <c r="D775" t="s">
        <v>26</v>
      </c>
      <c r="E775" t="s">
        <v>118</v>
      </c>
      <c r="F775">
        <v>52.909356550450454</v>
      </c>
      <c r="G775" t="s">
        <v>122</v>
      </c>
    </row>
    <row r="776" spans="1:7" x14ac:dyDescent="0.25">
      <c r="A776">
        <v>2007</v>
      </c>
      <c r="B776" t="s">
        <v>117</v>
      </c>
      <c r="C776" t="s">
        <v>118</v>
      </c>
      <c r="D776" t="s">
        <v>28</v>
      </c>
      <c r="E776" t="s">
        <v>118</v>
      </c>
      <c r="F776">
        <v>70.888173055785288</v>
      </c>
      <c r="G776" t="s">
        <v>122</v>
      </c>
    </row>
    <row r="777" spans="1:7" x14ac:dyDescent="0.25">
      <c r="A777">
        <v>2007</v>
      </c>
      <c r="B777" t="s">
        <v>117</v>
      </c>
      <c r="C777" t="s">
        <v>118</v>
      </c>
      <c r="D777" t="s">
        <v>70</v>
      </c>
      <c r="E777" t="s">
        <v>118</v>
      </c>
      <c r="F777">
        <v>62.130776065723268</v>
      </c>
      <c r="G777" t="s">
        <v>122</v>
      </c>
    </row>
    <row r="778" spans="1:7" x14ac:dyDescent="0.25">
      <c r="A778">
        <v>2007</v>
      </c>
      <c r="B778" t="s">
        <v>119</v>
      </c>
      <c r="C778" t="s">
        <v>118</v>
      </c>
      <c r="D778" t="s">
        <v>118</v>
      </c>
      <c r="E778" t="s">
        <v>118</v>
      </c>
      <c r="F778">
        <v>51.254159627118447</v>
      </c>
      <c r="G778" t="s">
        <v>122</v>
      </c>
    </row>
    <row r="779" spans="1:7" x14ac:dyDescent="0.25">
      <c r="A779">
        <v>2007</v>
      </c>
      <c r="B779" t="s">
        <v>120</v>
      </c>
      <c r="C779" t="s">
        <v>118</v>
      </c>
      <c r="D779" t="s">
        <v>118</v>
      </c>
      <c r="E779" t="s">
        <v>118</v>
      </c>
      <c r="F779">
        <v>45.716557206281571</v>
      </c>
      <c r="G779" t="s">
        <v>122</v>
      </c>
    </row>
    <row r="780" spans="1:7" x14ac:dyDescent="0.25">
      <c r="A780">
        <v>2007</v>
      </c>
      <c r="B780" t="s">
        <v>121</v>
      </c>
      <c r="C780" t="s">
        <v>118</v>
      </c>
      <c r="D780" t="s">
        <v>118</v>
      </c>
      <c r="E780" t="s">
        <v>118</v>
      </c>
      <c r="F780">
        <v>50.9997493992229</v>
      </c>
      <c r="G780" t="s">
        <v>122</v>
      </c>
    </row>
    <row r="781" spans="1:7" x14ac:dyDescent="0.25">
      <c r="A781">
        <v>2008</v>
      </c>
      <c r="B781" t="s">
        <v>117</v>
      </c>
      <c r="C781" t="s">
        <v>118</v>
      </c>
      <c r="D781" t="s">
        <v>6</v>
      </c>
      <c r="E781" t="s">
        <v>118</v>
      </c>
      <c r="F781">
        <v>97.791719294739735</v>
      </c>
      <c r="G781" t="s">
        <v>122</v>
      </c>
    </row>
    <row r="782" spans="1:7" x14ac:dyDescent="0.25">
      <c r="A782">
        <v>2008</v>
      </c>
      <c r="B782" t="s">
        <v>117</v>
      </c>
      <c r="C782" t="s">
        <v>118</v>
      </c>
      <c r="D782" t="s">
        <v>8</v>
      </c>
      <c r="E782" t="s">
        <v>118</v>
      </c>
      <c r="F782">
        <v>35.48304299980483</v>
      </c>
      <c r="G782" t="s">
        <v>122</v>
      </c>
    </row>
    <row r="783" spans="1:7" x14ac:dyDescent="0.25">
      <c r="A783">
        <v>2008</v>
      </c>
      <c r="B783" t="s">
        <v>117</v>
      </c>
      <c r="C783" t="s">
        <v>118</v>
      </c>
      <c r="D783" t="s">
        <v>10</v>
      </c>
      <c r="E783" t="s">
        <v>118</v>
      </c>
      <c r="F783">
        <v>74.151639877691295</v>
      </c>
      <c r="G783" t="s">
        <v>122</v>
      </c>
    </row>
    <row r="784" spans="1:7" x14ac:dyDescent="0.25">
      <c r="A784">
        <v>2008</v>
      </c>
      <c r="B784" t="s">
        <v>117</v>
      </c>
      <c r="C784" t="s">
        <v>118</v>
      </c>
      <c r="D784" t="s">
        <v>12</v>
      </c>
      <c r="E784" t="s">
        <v>118</v>
      </c>
      <c r="F784">
        <v>30.41349166064737</v>
      </c>
      <c r="G784" t="s">
        <v>122</v>
      </c>
    </row>
    <row r="785" spans="1:7" x14ac:dyDescent="0.25">
      <c r="A785">
        <v>2008</v>
      </c>
      <c r="B785" t="s">
        <v>117</v>
      </c>
      <c r="C785" t="s">
        <v>118</v>
      </c>
      <c r="D785" t="s">
        <v>14</v>
      </c>
      <c r="E785" t="s">
        <v>118</v>
      </c>
      <c r="F785">
        <v>50.371106622250707</v>
      </c>
      <c r="G785" t="s">
        <v>122</v>
      </c>
    </row>
    <row r="786" spans="1:7" x14ac:dyDescent="0.25">
      <c r="A786">
        <v>2008</v>
      </c>
      <c r="B786" t="s">
        <v>117</v>
      </c>
      <c r="C786" t="s">
        <v>118</v>
      </c>
      <c r="D786" t="s">
        <v>16</v>
      </c>
      <c r="E786" t="s">
        <v>118</v>
      </c>
      <c r="F786">
        <v>27.727865120248421</v>
      </c>
      <c r="G786" t="s">
        <v>122</v>
      </c>
    </row>
    <row r="787" spans="1:7" x14ac:dyDescent="0.25">
      <c r="A787">
        <v>2008</v>
      </c>
      <c r="B787" t="s">
        <v>117</v>
      </c>
      <c r="C787" t="s">
        <v>118</v>
      </c>
      <c r="D787" t="s">
        <v>18</v>
      </c>
      <c r="E787" t="s">
        <v>118</v>
      </c>
      <c r="F787">
        <v>63.688665951584099</v>
      </c>
      <c r="G787" t="s">
        <v>122</v>
      </c>
    </row>
    <row r="788" spans="1:7" x14ac:dyDescent="0.25">
      <c r="A788">
        <v>2008</v>
      </c>
      <c r="B788" t="s">
        <v>117</v>
      </c>
      <c r="C788" t="s">
        <v>118</v>
      </c>
      <c r="D788" t="s">
        <v>68</v>
      </c>
      <c r="E788" t="s">
        <v>118</v>
      </c>
      <c r="F788">
        <v>63.208898521804606</v>
      </c>
      <c r="G788" t="s">
        <v>122</v>
      </c>
    </row>
    <row r="789" spans="1:7" x14ac:dyDescent="0.25">
      <c r="A789">
        <v>2008</v>
      </c>
      <c r="B789" t="s">
        <v>117</v>
      </c>
      <c r="C789" t="s">
        <v>118</v>
      </c>
      <c r="D789" t="s">
        <v>20</v>
      </c>
      <c r="E789" t="s">
        <v>118</v>
      </c>
      <c r="F789">
        <v>83.524728526341704</v>
      </c>
      <c r="G789" t="s">
        <v>122</v>
      </c>
    </row>
    <row r="790" spans="1:7" x14ac:dyDescent="0.25">
      <c r="A790">
        <v>2008</v>
      </c>
      <c r="B790" t="s">
        <v>117</v>
      </c>
      <c r="C790" t="s">
        <v>118</v>
      </c>
      <c r="D790" t="s">
        <v>22</v>
      </c>
      <c r="E790" t="s">
        <v>118</v>
      </c>
      <c r="F790">
        <v>57.014459228499824</v>
      </c>
      <c r="G790" t="s">
        <v>122</v>
      </c>
    </row>
    <row r="791" spans="1:7" x14ac:dyDescent="0.25">
      <c r="A791">
        <v>2008</v>
      </c>
      <c r="B791" t="s">
        <v>117</v>
      </c>
      <c r="C791" t="s">
        <v>118</v>
      </c>
      <c r="D791" t="s">
        <v>24</v>
      </c>
      <c r="E791" t="s">
        <v>118</v>
      </c>
      <c r="F791">
        <v>56.397362587955591</v>
      </c>
      <c r="G791" t="s">
        <v>122</v>
      </c>
    </row>
    <row r="792" spans="1:7" x14ac:dyDescent="0.25">
      <c r="A792">
        <v>2008</v>
      </c>
      <c r="B792" t="s">
        <v>117</v>
      </c>
      <c r="C792" t="s">
        <v>118</v>
      </c>
      <c r="D792" t="s">
        <v>69</v>
      </c>
      <c r="E792" t="s">
        <v>118</v>
      </c>
      <c r="F792">
        <v>56.681733116202693</v>
      </c>
      <c r="G792" t="s">
        <v>122</v>
      </c>
    </row>
    <row r="793" spans="1:7" x14ac:dyDescent="0.25">
      <c r="A793">
        <v>2008</v>
      </c>
      <c r="B793" t="s">
        <v>117</v>
      </c>
      <c r="C793" t="s">
        <v>118</v>
      </c>
      <c r="D793" t="s">
        <v>30</v>
      </c>
      <c r="E793" t="s">
        <v>118</v>
      </c>
      <c r="F793">
        <v>57.48212296886512</v>
      </c>
      <c r="G793" t="s">
        <v>122</v>
      </c>
    </row>
    <row r="794" spans="1:7" x14ac:dyDescent="0.25">
      <c r="A794">
        <v>2008</v>
      </c>
      <c r="B794" t="s">
        <v>117</v>
      </c>
      <c r="C794" t="s">
        <v>118</v>
      </c>
      <c r="D794" t="s">
        <v>26</v>
      </c>
      <c r="E794" t="s">
        <v>118</v>
      </c>
      <c r="F794">
        <v>56.444319804401694</v>
      </c>
      <c r="G794" t="s">
        <v>122</v>
      </c>
    </row>
    <row r="795" spans="1:7" x14ac:dyDescent="0.25">
      <c r="A795">
        <v>2008</v>
      </c>
      <c r="B795" t="s">
        <v>117</v>
      </c>
      <c r="C795" t="s">
        <v>118</v>
      </c>
      <c r="D795" t="s">
        <v>28</v>
      </c>
      <c r="E795" t="s">
        <v>118</v>
      </c>
      <c r="F795">
        <v>73.082999152735354</v>
      </c>
      <c r="G795" t="s">
        <v>122</v>
      </c>
    </row>
    <row r="796" spans="1:7" x14ac:dyDescent="0.25">
      <c r="A796">
        <v>2008</v>
      </c>
      <c r="B796" t="s">
        <v>117</v>
      </c>
      <c r="C796" t="s">
        <v>118</v>
      </c>
      <c r="D796" t="s">
        <v>70</v>
      </c>
      <c r="E796" t="s">
        <v>118</v>
      </c>
      <c r="F796">
        <v>64.638894378334072</v>
      </c>
      <c r="G796" t="s">
        <v>122</v>
      </c>
    </row>
    <row r="797" spans="1:7" x14ac:dyDescent="0.25">
      <c r="A797">
        <v>2008</v>
      </c>
      <c r="B797" t="s">
        <v>119</v>
      </c>
      <c r="C797" t="s">
        <v>118</v>
      </c>
      <c r="D797" t="s">
        <v>118</v>
      </c>
      <c r="E797" t="s">
        <v>118</v>
      </c>
      <c r="F797">
        <v>56.405878336436359</v>
      </c>
      <c r="G797" t="s">
        <v>122</v>
      </c>
    </row>
    <row r="798" spans="1:7" x14ac:dyDescent="0.25">
      <c r="A798">
        <v>2008</v>
      </c>
      <c r="B798" t="s">
        <v>120</v>
      </c>
      <c r="C798" t="s">
        <v>118</v>
      </c>
      <c r="D798" t="s">
        <v>118</v>
      </c>
      <c r="E798" t="s">
        <v>118</v>
      </c>
      <c r="F798">
        <v>52.029453141762374</v>
      </c>
      <c r="G798" t="s">
        <v>122</v>
      </c>
    </row>
    <row r="799" spans="1:7" x14ac:dyDescent="0.25">
      <c r="A799">
        <v>2008</v>
      </c>
      <c r="B799" t="s">
        <v>121</v>
      </c>
      <c r="C799" t="s">
        <v>118</v>
      </c>
      <c r="D799" t="s">
        <v>118</v>
      </c>
      <c r="E799" t="s">
        <v>118</v>
      </c>
      <c r="F799">
        <v>56.200414444129088</v>
      </c>
      <c r="G799" t="s">
        <v>122</v>
      </c>
    </row>
    <row r="800" spans="1:7" x14ac:dyDescent="0.25">
      <c r="A800">
        <v>2009</v>
      </c>
      <c r="B800" t="s">
        <v>117</v>
      </c>
      <c r="C800" t="s">
        <v>118</v>
      </c>
      <c r="D800" t="s">
        <v>6</v>
      </c>
      <c r="E800" t="s">
        <v>118</v>
      </c>
      <c r="F800">
        <v>85.911463101495485</v>
      </c>
      <c r="G800" t="s">
        <v>122</v>
      </c>
    </row>
    <row r="801" spans="1:7" x14ac:dyDescent="0.25">
      <c r="A801">
        <v>2009</v>
      </c>
      <c r="B801" t="s">
        <v>117</v>
      </c>
      <c r="C801" t="s">
        <v>118</v>
      </c>
      <c r="D801" t="s">
        <v>8</v>
      </c>
      <c r="E801" t="s">
        <v>118</v>
      </c>
      <c r="F801">
        <v>36.795405403080366</v>
      </c>
      <c r="G801" t="s">
        <v>122</v>
      </c>
    </row>
    <row r="802" spans="1:7" x14ac:dyDescent="0.25">
      <c r="A802">
        <v>2009</v>
      </c>
      <c r="B802" t="s">
        <v>117</v>
      </c>
      <c r="C802" t="s">
        <v>118</v>
      </c>
      <c r="D802" t="s">
        <v>10</v>
      </c>
      <c r="E802" t="s">
        <v>118</v>
      </c>
      <c r="F802">
        <v>72.904559320895061</v>
      </c>
      <c r="G802" t="s">
        <v>122</v>
      </c>
    </row>
    <row r="803" spans="1:7" x14ac:dyDescent="0.25">
      <c r="A803">
        <v>2009</v>
      </c>
      <c r="B803" t="s">
        <v>117</v>
      </c>
      <c r="C803" t="s">
        <v>118</v>
      </c>
      <c r="D803" t="s">
        <v>12</v>
      </c>
      <c r="E803" t="s">
        <v>118</v>
      </c>
      <c r="F803">
        <v>35.552085187410093</v>
      </c>
      <c r="G803" t="s">
        <v>122</v>
      </c>
    </row>
    <row r="804" spans="1:7" x14ac:dyDescent="0.25">
      <c r="A804">
        <v>2009</v>
      </c>
      <c r="B804" t="s">
        <v>117</v>
      </c>
      <c r="C804" t="s">
        <v>118</v>
      </c>
      <c r="D804" t="s">
        <v>14</v>
      </c>
      <c r="E804" t="s">
        <v>118</v>
      </c>
      <c r="F804">
        <v>50.33111162755408</v>
      </c>
      <c r="G804" t="s">
        <v>122</v>
      </c>
    </row>
    <row r="805" spans="1:7" x14ac:dyDescent="0.25">
      <c r="A805">
        <v>2009</v>
      </c>
      <c r="B805" t="s">
        <v>117</v>
      </c>
      <c r="C805" t="s">
        <v>118</v>
      </c>
      <c r="D805" t="s">
        <v>16</v>
      </c>
      <c r="E805" t="s">
        <v>118</v>
      </c>
      <c r="F805">
        <v>28.673211822310453</v>
      </c>
      <c r="G805" t="s">
        <v>122</v>
      </c>
    </row>
    <row r="806" spans="1:7" x14ac:dyDescent="0.25">
      <c r="A806">
        <v>2009</v>
      </c>
      <c r="B806" t="s">
        <v>117</v>
      </c>
      <c r="C806" t="s">
        <v>118</v>
      </c>
      <c r="D806" t="s">
        <v>18</v>
      </c>
      <c r="E806" t="s">
        <v>118</v>
      </c>
      <c r="F806">
        <v>66.112288882369427</v>
      </c>
      <c r="G806" t="s">
        <v>122</v>
      </c>
    </row>
    <row r="807" spans="1:7" x14ac:dyDescent="0.25">
      <c r="A807">
        <v>2009</v>
      </c>
      <c r="B807" t="s">
        <v>117</v>
      </c>
      <c r="C807" t="s">
        <v>118</v>
      </c>
      <c r="D807" t="s">
        <v>68</v>
      </c>
      <c r="E807" t="s">
        <v>118</v>
      </c>
      <c r="F807">
        <v>60.98640697285613</v>
      </c>
      <c r="G807" t="s">
        <v>122</v>
      </c>
    </row>
    <row r="808" spans="1:7" x14ac:dyDescent="0.25">
      <c r="A808">
        <v>2009</v>
      </c>
      <c r="B808" t="s">
        <v>117</v>
      </c>
      <c r="C808" t="s">
        <v>118</v>
      </c>
      <c r="D808" t="s">
        <v>20</v>
      </c>
      <c r="E808" t="s">
        <v>118</v>
      </c>
      <c r="F808">
        <v>81.497590491679574</v>
      </c>
      <c r="G808" t="s">
        <v>122</v>
      </c>
    </row>
    <row r="809" spans="1:7" x14ac:dyDescent="0.25">
      <c r="A809">
        <v>2009</v>
      </c>
      <c r="B809" t="s">
        <v>117</v>
      </c>
      <c r="C809" t="s">
        <v>118</v>
      </c>
      <c r="D809" t="s">
        <v>22</v>
      </c>
      <c r="E809" t="s">
        <v>118</v>
      </c>
      <c r="F809">
        <v>61.416805211431701</v>
      </c>
      <c r="G809" t="s">
        <v>122</v>
      </c>
    </row>
    <row r="810" spans="1:7" x14ac:dyDescent="0.25">
      <c r="A810">
        <v>2009</v>
      </c>
      <c r="B810" t="s">
        <v>117</v>
      </c>
      <c r="C810" t="s">
        <v>118</v>
      </c>
      <c r="D810" t="s">
        <v>24</v>
      </c>
      <c r="E810" t="s">
        <v>118</v>
      </c>
      <c r="F810">
        <v>59.555273031104505</v>
      </c>
      <c r="G810" t="s">
        <v>122</v>
      </c>
    </row>
    <row r="811" spans="1:7" x14ac:dyDescent="0.25">
      <c r="A811">
        <v>2009</v>
      </c>
      <c r="B811" t="s">
        <v>117</v>
      </c>
      <c r="C811" t="s">
        <v>118</v>
      </c>
      <c r="D811" t="s">
        <v>69</v>
      </c>
      <c r="E811" t="s">
        <v>118</v>
      </c>
      <c r="F811">
        <v>58.663466750359966</v>
      </c>
      <c r="G811" t="s">
        <v>122</v>
      </c>
    </row>
    <row r="812" spans="1:7" x14ac:dyDescent="0.25">
      <c r="A812">
        <v>2009</v>
      </c>
      <c r="B812" t="s">
        <v>117</v>
      </c>
      <c r="C812" t="s">
        <v>118</v>
      </c>
      <c r="D812" t="s">
        <v>30</v>
      </c>
      <c r="E812" t="s">
        <v>118</v>
      </c>
      <c r="F812">
        <v>59.333108687981749</v>
      </c>
      <c r="G812" t="s">
        <v>122</v>
      </c>
    </row>
    <row r="813" spans="1:7" x14ac:dyDescent="0.25">
      <c r="A813">
        <v>2009</v>
      </c>
      <c r="B813" t="s">
        <v>117</v>
      </c>
      <c r="C813" t="s">
        <v>118</v>
      </c>
      <c r="D813" t="s">
        <v>26</v>
      </c>
      <c r="E813" t="s">
        <v>118</v>
      </c>
      <c r="F813">
        <v>59.741697618051589</v>
      </c>
      <c r="G813" t="s">
        <v>122</v>
      </c>
    </row>
    <row r="814" spans="1:7" x14ac:dyDescent="0.25">
      <c r="A814">
        <v>2009</v>
      </c>
      <c r="B814" t="s">
        <v>117</v>
      </c>
      <c r="C814" t="s">
        <v>118</v>
      </c>
      <c r="D814" t="s">
        <v>28</v>
      </c>
      <c r="E814" t="s">
        <v>118</v>
      </c>
      <c r="F814">
        <v>72.688452402991231</v>
      </c>
      <c r="G814" t="s">
        <v>122</v>
      </c>
    </row>
    <row r="815" spans="1:7" x14ac:dyDescent="0.25">
      <c r="A815">
        <v>2009</v>
      </c>
      <c r="B815" t="s">
        <v>117</v>
      </c>
      <c r="C815" t="s">
        <v>118</v>
      </c>
      <c r="D815" t="s">
        <v>70</v>
      </c>
      <c r="E815" t="s">
        <v>118</v>
      </c>
      <c r="F815">
        <v>65.944847885524581</v>
      </c>
      <c r="G815" t="s">
        <v>122</v>
      </c>
    </row>
    <row r="816" spans="1:7" x14ac:dyDescent="0.25">
      <c r="A816">
        <v>2009</v>
      </c>
      <c r="B816" t="s">
        <v>119</v>
      </c>
      <c r="C816" t="s">
        <v>118</v>
      </c>
      <c r="D816" t="s">
        <v>118</v>
      </c>
      <c r="E816" t="s">
        <v>118</v>
      </c>
      <c r="F816">
        <v>57.42694714266446</v>
      </c>
      <c r="G816" t="s">
        <v>122</v>
      </c>
    </row>
    <row r="817" spans="1:7" x14ac:dyDescent="0.25">
      <c r="A817">
        <v>2009</v>
      </c>
      <c r="B817" t="s">
        <v>120</v>
      </c>
      <c r="C817" t="s">
        <v>118</v>
      </c>
      <c r="D817" t="s">
        <v>118</v>
      </c>
      <c r="E817" t="s">
        <v>118</v>
      </c>
      <c r="F817">
        <v>50.267459649464449</v>
      </c>
      <c r="G817" t="s">
        <v>122</v>
      </c>
    </row>
    <row r="818" spans="1:7" x14ac:dyDescent="0.25">
      <c r="A818">
        <v>2009</v>
      </c>
      <c r="B818" t="s">
        <v>121</v>
      </c>
      <c r="C818" t="s">
        <v>118</v>
      </c>
      <c r="D818" t="s">
        <v>118</v>
      </c>
      <c r="E818" t="s">
        <v>118</v>
      </c>
      <c r="F818">
        <v>57.106288791298859</v>
      </c>
      <c r="G818" t="s">
        <v>122</v>
      </c>
    </row>
    <row r="819" spans="1:7" x14ac:dyDescent="0.25">
      <c r="A819">
        <v>2010</v>
      </c>
      <c r="B819" t="s">
        <v>117</v>
      </c>
      <c r="C819" t="s">
        <v>118</v>
      </c>
      <c r="D819" t="s">
        <v>6</v>
      </c>
      <c r="E819" t="s">
        <v>118</v>
      </c>
      <c r="F819">
        <v>81.589988952793803</v>
      </c>
      <c r="G819" t="s">
        <v>122</v>
      </c>
    </row>
    <row r="820" spans="1:7" x14ac:dyDescent="0.25">
      <c r="A820">
        <v>2010</v>
      </c>
      <c r="B820" t="s">
        <v>117</v>
      </c>
      <c r="C820" t="s">
        <v>118</v>
      </c>
      <c r="D820" t="s">
        <v>8</v>
      </c>
      <c r="E820" t="s">
        <v>118</v>
      </c>
      <c r="F820">
        <v>48.317241986799985</v>
      </c>
      <c r="G820" t="s">
        <v>122</v>
      </c>
    </row>
    <row r="821" spans="1:7" x14ac:dyDescent="0.25">
      <c r="A821">
        <v>2010</v>
      </c>
      <c r="B821" t="s">
        <v>117</v>
      </c>
      <c r="C821" t="s">
        <v>118</v>
      </c>
      <c r="D821" t="s">
        <v>10</v>
      </c>
      <c r="E821" t="s">
        <v>118</v>
      </c>
      <c r="F821">
        <v>75.30280097990574</v>
      </c>
      <c r="G821" t="s">
        <v>122</v>
      </c>
    </row>
    <row r="822" spans="1:7" x14ac:dyDescent="0.25">
      <c r="A822">
        <v>2010</v>
      </c>
      <c r="B822" t="s">
        <v>117</v>
      </c>
      <c r="C822" t="s">
        <v>118</v>
      </c>
      <c r="D822" t="s">
        <v>12</v>
      </c>
      <c r="E822" t="s">
        <v>118</v>
      </c>
      <c r="F822">
        <v>36.824748865257092</v>
      </c>
      <c r="G822" t="s">
        <v>122</v>
      </c>
    </row>
    <row r="823" spans="1:7" x14ac:dyDescent="0.25">
      <c r="A823">
        <v>2010</v>
      </c>
      <c r="B823" t="s">
        <v>117</v>
      </c>
      <c r="C823" t="s">
        <v>118</v>
      </c>
      <c r="D823" t="s">
        <v>14</v>
      </c>
      <c r="E823" t="s">
        <v>118</v>
      </c>
      <c r="F823">
        <v>54.710854395514311</v>
      </c>
      <c r="G823" t="s">
        <v>122</v>
      </c>
    </row>
    <row r="824" spans="1:7" x14ac:dyDescent="0.25">
      <c r="A824">
        <v>2010</v>
      </c>
      <c r="B824" t="s">
        <v>117</v>
      </c>
      <c r="C824" t="s">
        <v>118</v>
      </c>
      <c r="D824" t="s">
        <v>16</v>
      </c>
      <c r="E824" t="s">
        <v>118</v>
      </c>
      <c r="F824">
        <v>31.237866685962292</v>
      </c>
      <c r="G824" t="s">
        <v>122</v>
      </c>
    </row>
    <row r="825" spans="1:7" x14ac:dyDescent="0.25">
      <c r="A825">
        <v>2010</v>
      </c>
      <c r="B825" t="s">
        <v>117</v>
      </c>
      <c r="C825" t="s">
        <v>118</v>
      </c>
      <c r="D825" t="s">
        <v>18</v>
      </c>
      <c r="E825" t="s">
        <v>118</v>
      </c>
      <c r="F825">
        <v>71.401174310640528</v>
      </c>
      <c r="G825" t="s">
        <v>122</v>
      </c>
    </row>
    <row r="826" spans="1:7" x14ac:dyDescent="0.25">
      <c r="A826">
        <v>2010</v>
      </c>
      <c r="B826" t="s">
        <v>117</v>
      </c>
      <c r="C826" t="s">
        <v>118</v>
      </c>
      <c r="D826" t="s">
        <v>68</v>
      </c>
      <c r="E826" t="s">
        <v>118</v>
      </c>
      <c r="F826">
        <v>64.201749250885499</v>
      </c>
      <c r="G826" t="s">
        <v>122</v>
      </c>
    </row>
    <row r="827" spans="1:7" x14ac:dyDescent="0.25">
      <c r="A827">
        <v>2010</v>
      </c>
      <c r="B827" t="s">
        <v>117</v>
      </c>
      <c r="C827" t="s">
        <v>118</v>
      </c>
      <c r="D827" t="s">
        <v>20</v>
      </c>
      <c r="E827" t="s">
        <v>118</v>
      </c>
      <c r="F827">
        <v>85.186554747334341</v>
      </c>
      <c r="G827" t="s">
        <v>122</v>
      </c>
    </row>
    <row r="828" spans="1:7" x14ac:dyDescent="0.25">
      <c r="A828">
        <v>2010</v>
      </c>
      <c r="B828" t="s">
        <v>117</v>
      </c>
      <c r="C828" t="s">
        <v>118</v>
      </c>
      <c r="D828" t="s">
        <v>22</v>
      </c>
      <c r="E828" t="s">
        <v>118</v>
      </c>
      <c r="F828">
        <v>61.298534246332174</v>
      </c>
      <c r="G828" t="s">
        <v>122</v>
      </c>
    </row>
    <row r="829" spans="1:7" x14ac:dyDescent="0.25">
      <c r="A829">
        <v>2010</v>
      </c>
      <c r="B829" t="s">
        <v>117</v>
      </c>
      <c r="C829" t="s">
        <v>118</v>
      </c>
      <c r="D829" t="s">
        <v>24</v>
      </c>
      <c r="E829" t="s">
        <v>118</v>
      </c>
      <c r="F829">
        <v>64.417204964540971</v>
      </c>
      <c r="G829" t="s">
        <v>122</v>
      </c>
    </row>
    <row r="830" spans="1:7" x14ac:dyDescent="0.25">
      <c r="A830">
        <v>2010</v>
      </c>
      <c r="B830" t="s">
        <v>117</v>
      </c>
      <c r="C830" t="s">
        <v>118</v>
      </c>
      <c r="D830" t="s">
        <v>69</v>
      </c>
      <c r="E830" t="s">
        <v>118</v>
      </c>
      <c r="F830">
        <v>66.59141025928615</v>
      </c>
      <c r="G830" t="s">
        <v>122</v>
      </c>
    </row>
    <row r="831" spans="1:7" x14ac:dyDescent="0.25">
      <c r="A831">
        <v>2010</v>
      </c>
      <c r="B831" t="s">
        <v>117</v>
      </c>
      <c r="C831" t="s">
        <v>118</v>
      </c>
      <c r="D831" t="s">
        <v>30</v>
      </c>
      <c r="E831" t="s">
        <v>118</v>
      </c>
      <c r="F831">
        <v>59.915114366309467</v>
      </c>
      <c r="G831" t="s">
        <v>122</v>
      </c>
    </row>
    <row r="832" spans="1:7" x14ac:dyDescent="0.25">
      <c r="A832">
        <v>2010</v>
      </c>
      <c r="B832" t="s">
        <v>117</v>
      </c>
      <c r="C832" t="s">
        <v>118</v>
      </c>
      <c r="D832" t="s">
        <v>26</v>
      </c>
      <c r="E832" t="s">
        <v>118</v>
      </c>
      <c r="F832">
        <v>62.71868168835762</v>
      </c>
      <c r="G832" t="s">
        <v>122</v>
      </c>
    </row>
    <row r="833" spans="1:7" x14ac:dyDescent="0.25">
      <c r="A833">
        <v>2010</v>
      </c>
      <c r="B833" t="s">
        <v>117</v>
      </c>
      <c r="C833" t="s">
        <v>118</v>
      </c>
      <c r="D833" t="s">
        <v>28</v>
      </c>
      <c r="E833" t="s">
        <v>118</v>
      </c>
      <c r="F833">
        <v>69.768805440792761</v>
      </c>
      <c r="G833" t="s">
        <v>122</v>
      </c>
    </row>
    <row r="834" spans="1:7" x14ac:dyDescent="0.25">
      <c r="A834">
        <v>2010</v>
      </c>
      <c r="B834" t="s">
        <v>117</v>
      </c>
      <c r="C834" t="s">
        <v>118</v>
      </c>
      <c r="D834" t="s">
        <v>70</v>
      </c>
      <c r="E834" t="s">
        <v>118</v>
      </c>
      <c r="F834">
        <v>69.011668601023729</v>
      </c>
      <c r="G834" t="s">
        <v>122</v>
      </c>
    </row>
    <row r="835" spans="1:7" x14ac:dyDescent="0.25">
      <c r="A835">
        <v>2010</v>
      </c>
      <c r="B835" t="s">
        <v>119</v>
      </c>
      <c r="C835" t="s">
        <v>118</v>
      </c>
      <c r="D835" t="s">
        <v>118</v>
      </c>
      <c r="E835" t="s">
        <v>118</v>
      </c>
      <c r="F835">
        <v>60.61754533223214</v>
      </c>
      <c r="G835" t="s">
        <v>122</v>
      </c>
    </row>
    <row r="836" spans="1:7" x14ac:dyDescent="0.25">
      <c r="A836">
        <v>2010</v>
      </c>
      <c r="B836" t="s">
        <v>120</v>
      </c>
      <c r="C836" t="s">
        <v>118</v>
      </c>
      <c r="D836" t="s">
        <v>118</v>
      </c>
      <c r="E836" t="s">
        <v>118</v>
      </c>
      <c r="F836">
        <v>59.704483827606822</v>
      </c>
      <c r="G836" t="s">
        <v>122</v>
      </c>
    </row>
    <row r="837" spans="1:7" x14ac:dyDescent="0.25">
      <c r="A837">
        <v>2010</v>
      </c>
      <c r="B837" t="s">
        <v>121</v>
      </c>
      <c r="C837" t="s">
        <v>118</v>
      </c>
      <c r="D837" t="s">
        <v>118</v>
      </c>
      <c r="E837" t="s">
        <v>118</v>
      </c>
      <c r="F837">
        <v>60.574578370928783</v>
      </c>
      <c r="G837" t="s">
        <v>122</v>
      </c>
    </row>
    <row r="838" spans="1:7" x14ac:dyDescent="0.25">
      <c r="A838">
        <v>2011</v>
      </c>
      <c r="B838" t="s">
        <v>117</v>
      </c>
      <c r="C838" t="s">
        <v>118</v>
      </c>
      <c r="D838" t="s">
        <v>6</v>
      </c>
      <c r="E838" t="s">
        <v>118</v>
      </c>
      <c r="F838">
        <v>82.494326768237144</v>
      </c>
      <c r="G838" t="s">
        <v>122</v>
      </c>
    </row>
    <row r="839" spans="1:7" x14ac:dyDescent="0.25">
      <c r="A839">
        <v>2011</v>
      </c>
      <c r="B839" t="s">
        <v>117</v>
      </c>
      <c r="C839" t="s">
        <v>118</v>
      </c>
      <c r="D839" t="s">
        <v>8</v>
      </c>
      <c r="E839" t="s">
        <v>118</v>
      </c>
      <c r="F839">
        <v>57.083786532823282</v>
      </c>
      <c r="G839" t="s">
        <v>122</v>
      </c>
    </row>
    <row r="840" spans="1:7" x14ac:dyDescent="0.25">
      <c r="A840">
        <v>2011</v>
      </c>
      <c r="B840" t="s">
        <v>117</v>
      </c>
      <c r="C840" t="s">
        <v>118</v>
      </c>
      <c r="D840" t="s">
        <v>10</v>
      </c>
      <c r="E840" t="s">
        <v>118</v>
      </c>
      <c r="F840">
        <v>79.701249024328149</v>
      </c>
      <c r="G840" t="s">
        <v>122</v>
      </c>
    </row>
    <row r="841" spans="1:7" x14ac:dyDescent="0.25">
      <c r="A841">
        <v>2011</v>
      </c>
      <c r="B841" t="s">
        <v>117</v>
      </c>
      <c r="C841" t="s">
        <v>118</v>
      </c>
      <c r="D841" t="s">
        <v>12</v>
      </c>
      <c r="E841" t="s">
        <v>118</v>
      </c>
      <c r="F841">
        <v>45.99769268227638</v>
      </c>
      <c r="G841" t="s">
        <v>122</v>
      </c>
    </row>
    <row r="842" spans="1:7" x14ac:dyDescent="0.25">
      <c r="A842">
        <v>2011</v>
      </c>
      <c r="B842" t="s">
        <v>117</v>
      </c>
      <c r="C842" t="s">
        <v>118</v>
      </c>
      <c r="D842" t="s">
        <v>14</v>
      </c>
      <c r="E842" t="s">
        <v>118</v>
      </c>
      <c r="F842">
        <v>64.70162243165197</v>
      </c>
      <c r="G842" t="s">
        <v>122</v>
      </c>
    </row>
    <row r="843" spans="1:7" x14ac:dyDescent="0.25">
      <c r="A843">
        <v>2011</v>
      </c>
      <c r="B843" t="s">
        <v>117</v>
      </c>
      <c r="C843" t="s">
        <v>118</v>
      </c>
      <c r="D843" t="s">
        <v>16</v>
      </c>
      <c r="E843" t="s">
        <v>118</v>
      </c>
      <c r="F843">
        <v>38.757804621395934</v>
      </c>
      <c r="G843" t="s">
        <v>122</v>
      </c>
    </row>
    <row r="844" spans="1:7" x14ac:dyDescent="0.25">
      <c r="A844">
        <v>2011</v>
      </c>
      <c r="B844" t="s">
        <v>117</v>
      </c>
      <c r="C844" t="s">
        <v>118</v>
      </c>
      <c r="D844" t="s">
        <v>18</v>
      </c>
      <c r="E844" t="s">
        <v>118</v>
      </c>
      <c r="F844">
        <v>86.149492446188717</v>
      </c>
      <c r="G844" t="s">
        <v>122</v>
      </c>
    </row>
    <row r="845" spans="1:7" x14ac:dyDescent="0.25">
      <c r="A845">
        <v>2011</v>
      </c>
      <c r="B845" t="s">
        <v>117</v>
      </c>
      <c r="C845" t="s">
        <v>118</v>
      </c>
      <c r="D845" t="s">
        <v>68</v>
      </c>
      <c r="E845" t="s">
        <v>118</v>
      </c>
      <c r="F845">
        <v>71.085506515682681</v>
      </c>
      <c r="G845" t="s">
        <v>122</v>
      </c>
    </row>
    <row r="846" spans="1:7" x14ac:dyDescent="0.25">
      <c r="A846">
        <v>2011</v>
      </c>
      <c r="B846" t="s">
        <v>117</v>
      </c>
      <c r="C846" t="s">
        <v>118</v>
      </c>
      <c r="D846" t="s">
        <v>20</v>
      </c>
      <c r="E846" t="s">
        <v>118</v>
      </c>
      <c r="F846">
        <v>95.505813493994509</v>
      </c>
      <c r="G846" t="s">
        <v>122</v>
      </c>
    </row>
    <row r="847" spans="1:7" x14ac:dyDescent="0.25">
      <c r="A847">
        <v>2011</v>
      </c>
      <c r="B847" t="s">
        <v>117</v>
      </c>
      <c r="C847" t="s">
        <v>118</v>
      </c>
      <c r="D847" t="s">
        <v>22</v>
      </c>
      <c r="E847" t="s">
        <v>118</v>
      </c>
      <c r="F847">
        <v>66.118864165330578</v>
      </c>
      <c r="G847" t="s">
        <v>122</v>
      </c>
    </row>
    <row r="848" spans="1:7" x14ac:dyDescent="0.25">
      <c r="A848">
        <v>2011</v>
      </c>
      <c r="B848" t="s">
        <v>117</v>
      </c>
      <c r="C848" t="s">
        <v>118</v>
      </c>
      <c r="D848" t="s">
        <v>24</v>
      </c>
      <c r="E848" t="s">
        <v>118</v>
      </c>
      <c r="F848">
        <v>68.709404070933545</v>
      </c>
      <c r="G848" t="s">
        <v>122</v>
      </c>
    </row>
    <row r="849" spans="1:7" x14ac:dyDescent="0.25">
      <c r="A849">
        <v>2011</v>
      </c>
      <c r="B849" t="s">
        <v>117</v>
      </c>
      <c r="C849" t="s">
        <v>118</v>
      </c>
      <c r="D849" t="s">
        <v>69</v>
      </c>
      <c r="E849" t="s">
        <v>118</v>
      </c>
      <c r="F849">
        <v>71.682865477492584</v>
      </c>
      <c r="G849" t="s">
        <v>122</v>
      </c>
    </row>
    <row r="850" spans="1:7" x14ac:dyDescent="0.25">
      <c r="A850">
        <v>2011</v>
      </c>
      <c r="B850" t="s">
        <v>117</v>
      </c>
      <c r="C850" t="s">
        <v>118</v>
      </c>
      <c r="D850" t="s">
        <v>30</v>
      </c>
      <c r="E850" t="s">
        <v>118</v>
      </c>
      <c r="F850">
        <v>62.543795986352841</v>
      </c>
      <c r="G850" t="s">
        <v>122</v>
      </c>
    </row>
    <row r="851" spans="1:7" x14ac:dyDescent="0.25">
      <c r="A851">
        <v>2011</v>
      </c>
      <c r="B851" t="s">
        <v>117</v>
      </c>
      <c r="C851" t="s">
        <v>118</v>
      </c>
      <c r="D851" t="s">
        <v>26</v>
      </c>
      <c r="E851" t="s">
        <v>118</v>
      </c>
      <c r="F851">
        <v>64.866047893160939</v>
      </c>
      <c r="G851" t="s">
        <v>122</v>
      </c>
    </row>
    <row r="852" spans="1:7" x14ac:dyDescent="0.25">
      <c r="A852">
        <v>2011</v>
      </c>
      <c r="B852" t="s">
        <v>117</v>
      </c>
      <c r="C852" t="s">
        <v>118</v>
      </c>
      <c r="D852" t="s">
        <v>28</v>
      </c>
      <c r="E852" t="s">
        <v>118</v>
      </c>
      <c r="F852">
        <v>73.716354330730724</v>
      </c>
      <c r="G852" t="s">
        <v>122</v>
      </c>
    </row>
    <row r="853" spans="1:7" x14ac:dyDescent="0.25">
      <c r="A853">
        <v>2011</v>
      </c>
      <c r="B853" t="s">
        <v>117</v>
      </c>
      <c r="C853" t="s">
        <v>118</v>
      </c>
      <c r="D853" t="s">
        <v>70</v>
      </c>
      <c r="E853" t="s">
        <v>118</v>
      </c>
      <c r="F853">
        <v>74.600847997610273</v>
      </c>
      <c r="G853" t="s">
        <v>122</v>
      </c>
    </row>
    <row r="854" spans="1:7" x14ac:dyDescent="0.25">
      <c r="A854">
        <v>2011</v>
      </c>
      <c r="B854" t="s">
        <v>119</v>
      </c>
      <c r="C854" t="s">
        <v>118</v>
      </c>
      <c r="D854" t="s">
        <v>118</v>
      </c>
      <c r="E854" t="s">
        <v>118</v>
      </c>
      <c r="F854">
        <v>67.920604660950218</v>
      </c>
      <c r="G854" t="s">
        <v>122</v>
      </c>
    </row>
    <row r="855" spans="1:7" x14ac:dyDescent="0.25">
      <c r="A855">
        <v>2011</v>
      </c>
      <c r="B855" t="s">
        <v>120</v>
      </c>
      <c r="C855" t="s">
        <v>118</v>
      </c>
      <c r="D855" t="s">
        <v>118</v>
      </c>
      <c r="E855" t="s">
        <v>118</v>
      </c>
      <c r="F855">
        <v>64.922168404644253</v>
      </c>
      <c r="G855" t="s">
        <v>122</v>
      </c>
    </row>
    <row r="856" spans="1:7" x14ac:dyDescent="0.25">
      <c r="A856">
        <v>2011</v>
      </c>
      <c r="B856" t="s">
        <v>121</v>
      </c>
      <c r="C856" t="s">
        <v>118</v>
      </c>
      <c r="D856" t="s">
        <v>118</v>
      </c>
      <c r="E856" t="s">
        <v>118</v>
      </c>
      <c r="F856">
        <v>67.788330538147108</v>
      </c>
      <c r="G856" t="s">
        <v>122</v>
      </c>
    </row>
    <row r="857" spans="1:7" x14ac:dyDescent="0.25">
      <c r="A857">
        <v>2012</v>
      </c>
      <c r="B857" t="s">
        <v>117</v>
      </c>
      <c r="C857" t="s">
        <v>118</v>
      </c>
      <c r="D857" t="s">
        <v>6</v>
      </c>
      <c r="E857" t="s">
        <v>118</v>
      </c>
      <c r="F857">
        <v>83.695107251990663</v>
      </c>
      <c r="G857" t="s">
        <v>122</v>
      </c>
    </row>
    <row r="858" spans="1:7" x14ac:dyDescent="0.25">
      <c r="A858">
        <v>2012</v>
      </c>
      <c r="B858" t="s">
        <v>117</v>
      </c>
      <c r="C858" t="s">
        <v>118</v>
      </c>
      <c r="D858" t="s">
        <v>8</v>
      </c>
      <c r="E858" t="s">
        <v>118</v>
      </c>
      <c r="F858">
        <v>69.162570164921107</v>
      </c>
      <c r="G858" t="s">
        <v>122</v>
      </c>
    </row>
    <row r="859" spans="1:7" x14ac:dyDescent="0.25">
      <c r="A859">
        <v>2012</v>
      </c>
      <c r="B859" t="s">
        <v>117</v>
      </c>
      <c r="C859" t="s">
        <v>118</v>
      </c>
      <c r="D859" t="s">
        <v>10</v>
      </c>
      <c r="E859" t="s">
        <v>118</v>
      </c>
      <c r="F859">
        <v>85.6848531581103</v>
      </c>
      <c r="G859" t="s">
        <v>122</v>
      </c>
    </row>
    <row r="860" spans="1:7" x14ac:dyDescent="0.25">
      <c r="A860">
        <v>2012</v>
      </c>
      <c r="B860" t="s">
        <v>117</v>
      </c>
      <c r="C860" t="s">
        <v>118</v>
      </c>
      <c r="D860" t="s">
        <v>12</v>
      </c>
      <c r="E860" t="s">
        <v>118</v>
      </c>
      <c r="F860">
        <v>53.950220906054696</v>
      </c>
      <c r="G860" t="s">
        <v>122</v>
      </c>
    </row>
    <row r="861" spans="1:7" x14ac:dyDescent="0.25">
      <c r="A861">
        <v>2012</v>
      </c>
      <c r="B861" t="s">
        <v>117</v>
      </c>
      <c r="C861" t="s">
        <v>118</v>
      </c>
      <c r="D861" t="s">
        <v>14</v>
      </c>
      <c r="E861" t="s">
        <v>118</v>
      </c>
      <c r="F861">
        <v>75.337748266342174</v>
      </c>
      <c r="G861" t="s">
        <v>122</v>
      </c>
    </row>
    <row r="862" spans="1:7" x14ac:dyDescent="0.25">
      <c r="A862">
        <v>2012</v>
      </c>
      <c r="B862" t="s">
        <v>117</v>
      </c>
      <c r="C862" t="s">
        <v>118</v>
      </c>
      <c r="D862" t="s">
        <v>16</v>
      </c>
      <c r="E862" t="s">
        <v>118</v>
      </c>
      <c r="F862">
        <v>50.609969796126208</v>
      </c>
      <c r="G862" t="s">
        <v>122</v>
      </c>
    </row>
    <row r="863" spans="1:7" x14ac:dyDescent="0.25">
      <c r="A863">
        <v>2012</v>
      </c>
      <c r="B863" t="s">
        <v>117</v>
      </c>
      <c r="C863" t="s">
        <v>118</v>
      </c>
      <c r="D863" t="s">
        <v>18</v>
      </c>
      <c r="E863" t="s">
        <v>118</v>
      </c>
      <c r="F863">
        <v>94.713076825214884</v>
      </c>
      <c r="G863" t="s">
        <v>122</v>
      </c>
    </row>
    <row r="864" spans="1:7" x14ac:dyDescent="0.25">
      <c r="A864">
        <v>2012</v>
      </c>
      <c r="B864" t="s">
        <v>117</v>
      </c>
      <c r="C864" t="s">
        <v>118</v>
      </c>
      <c r="D864" t="s">
        <v>68</v>
      </c>
      <c r="E864" t="s">
        <v>118</v>
      </c>
      <c r="F864">
        <v>75.635995394064935</v>
      </c>
      <c r="G864" t="s">
        <v>122</v>
      </c>
    </row>
    <row r="865" spans="1:7" x14ac:dyDescent="0.25">
      <c r="A865">
        <v>2012</v>
      </c>
      <c r="B865" t="s">
        <v>117</v>
      </c>
      <c r="C865" t="s">
        <v>118</v>
      </c>
      <c r="D865" t="s">
        <v>20</v>
      </c>
      <c r="E865" t="s">
        <v>118</v>
      </c>
      <c r="F865">
        <v>101.60065932294248</v>
      </c>
      <c r="G865" t="s">
        <v>122</v>
      </c>
    </row>
    <row r="866" spans="1:7" x14ac:dyDescent="0.25">
      <c r="A866">
        <v>2012</v>
      </c>
      <c r="B866" t="s">
        <v>117</v>
      </c>
      <c r="C866" t="s">
        <v>118</v>
      </c>
      <c r="D866" t="s">
        <v>22</v>
      </c>
      <c r="E866" t="s">
        <v>118</v>
      </c>
      <c r="F866">
        <v>70.648238868809514</v>
      </c>
      <c r="G866" t="s">
        <v>122</v>
      </c>
    </row>
    <row r="867" spans="1:7" x14ac:dyDescent="0.25">
      <c r="A867">
        <v>2012</v>
      </c>
      <c r="B867" t="s">
        <v>117</v>
      </c>
      <c r="C867" t="s">
        <v>118</v>
      </c>
      <c r="D867" t="s">
        <v>24</v>
      </c>
      <c r="E867" t="s">
        <v>118</v>
      </c>
      <c r="F867">
        <v>71.32297251139569</v>
      </c>
      <c r="G867" t="s">
        <v>122</v>
      </c>
    </row>
    <row r="868" spans="1:7" x14ac:dyDescent="0.25">
      <c r="A868">
        <v>2012</v>
      </c>
      <c r="B868" t="s">
        <v>117</v>
      </c>
      <c r="C868" t="s">
        <v>118</v>
      </c>
      <c r="D868" t="s">
        <v>69</v>
      </c>
      <c r="E868" t="s">
        <v>118</v>
      </c>
      <c r="F868">
        <v>78.124836043043771</v>
      </c>
      <c r="G868" t="s">
        <v>122</v>
      </c>
    </row>
    <row r="869" spans="1:7" x14ac:dyDescent="0.25">
      <c r="A869">
        <v>2012</v>
      </c>
      <c r="B869" t="s">
        <v>117</v>
      </c>
      <c r="C869" t="s">
        <v>118</v>
      </c>
      <c r="D869" t="s">
        <v>30</v>
      </c>
      <c r="E869" t="s">
        <v>118</v>
      </c>
      <c r="F869">
        <v>64.462278787732458</v>
      </c>
      <c r="G869" t="s">
        <v>122</v>
      </c>
    </row>
    <row r="870" spans="1:7" x14ac:dyDescent="0.25">
      <c r="A870">
        <v>2012</v>
      </c>
      <c r="B870" t="s">
        <v>117</v>
      </c>
      <c r="C870" t="s">
        <v>118</v>
      </c>
      <c r="D870" t="s">
        <v>26</v>
      </c>
      <c r="E870" t="s">
        <v>118</v>
      </c>
      <c r="F870">
        <v>68.656617798688615</v>
      </c>
      <c r="G870" t="s">
        <v>122</v>
      </c>
    </row>
    <row r="871" spans="1:7" x14ac:dyDescent="0.25">
      <c r="A871">
        <v>2012</v>
      </c>
      <c r="B871" t="s">
        <v>117</v>
      </c>
      <c r="C871" t="s">
        <v>118</v>
      </c>
      <c r="D871" t="s">
        <v>28</v>
      </c>
      <c r="E871" t="s">
        <v>118</v>
      </c>
      <c r="F871">
        <v>75.733512084507439</v>
      </c>
      <c r="G871" t="s">
        <v>122</v>
      </c>
    </row>
    <row r="872" spans="1:7" x14ac:dyDescent="0.25">
      <c r="A872">
        <v>2012</v>
      </c>
      <c r="B872" t="s">
        <v>117</v>
      </c>
      <c r="C872" t="s">
        <v>118</v>
      </c>
      <c r="D872" t="s">
        <v>70</v>
      </c>
      <c r="E872" t="s">
        <v>118</v>
      </c>
      <c r="F872">
        <v>79.344195796955646</v>
      </c>
      <c r="G872" t="s">
        <v>122</v>
      </c>
    </row>
    <row r="873" spans="1:7" x14ac:dyDescent="0.25">
      <c r="A873">
        <v>2012</v>
      </c>
      <c r="B873" t="s">
        <v>119</v>
      </c>
      <c r="C873" t="s">
        <v>118</v>
      </c>
      <c r="D873" t="s">
        <v>118</v>
      </c>
      <c r="E873" t="s">
        <v>118</v>
      </c>
      <c r="F873">
        <v>74.445123548627194</v>
      </c>
      <c r="G873" t="s">
        <v>122</v>
      </c>
    </row>
    <row r="874" spans="1:7" x14ac:dyDescent="0.25">
      <c r="A874">
        <v>2012</v>
      </c>
      <c r="B874" t="s">
        <v>120</v>
      </c>
      <c r="C874" t="s">
        <v>118</v>
      </c>
      <c r="D874" t="s">
        <v>118</v>
      </c>
      <c r="E874" t="s">
        <v>118</v>
      </c>
      <c r="F874">
        <v>71.480942221922106</v>
      </c>
      <c r="G874" t="s">
        <v>122</v>
      </c>
    </row>
    <row r="875" spans="1:7" x14ac:dyDescent="0.25">
      <c r="A875">
        <v>2012</v>
      </c>
      <c r="B875" t="s">
        <v>121</v>
      </c>
      <c r="C875" t="s">
        <v>118</v>
      </c>
      <c r="D875" t="s">
        <v>118</v>
      </c>
      <c r="E875" t="s">
        <v>118</v>
      </c>
      <c r="F875">
        <v>74.314512111747774</v>
      </c>
      <c r="G875" t="s">
        <v>122</v>
      </c>
    </row>
    <row r="876" spans="1:7" x14ac:dyDescent="0.25">
      <c r="A876">
        <v>2013</v>
      </c>
      <c r="B876" t="s">
        <v>117</v>
      </c>
      <c r="C876" t="s">
        <v>118</v>
      </c>
      <c r="D876" t="s">
        <v>6</v>
      </c>
      <c r="E876" t="s">
        <v>118</v>
      </c>
      <c r="F876">
        <v>88.402606221680813</v>
      </c>
      <c r="G876" t="s">
        <v>122</v>
      </c>
    </row>
    <row r="877" spans="1:7" x14ac:dyDescent="0.25">
      <c r="A877">
        <v>2013</v>
      </c>
      <c r="B877" t="s">
        <v>117</v>
      </c>
      <c r="C877" t="s">
        <v>118</v>
      </c>
      <c r="D877" t="s">
        <v>8</v>
      </c>
      <c r="E877" t="s">
        <v>118</v>
      </c>
      <c r="F877">
        <v>82.106791186956258</v>
      </c>
      <c r="G877" t="s">
        <v>122</v>
      </c>
    </row>
    <row r="878" spans="1:7" x14ac:dyDescent="0.25">
      <c r="A878">
        <v>2013</v>
      </c>
      <c r="B878" t="s">
        <v>117</v>
      </c>
      <c r="C878" t="s">
        <v>118</v>
      </c>
      <c r="D878" t="s">
        <v>10</v>
      </c>
      <c r="E878" t="s">
        <v>118</v>
      </c>
      <c r="F878">
        <v>88.786638658229904</v>
      </c>
      <c r="G878" t="s">
        <v>122</v>
      </c>
    </row>
    <row r="879" spans="1:7" x14ac:dyDescent="0.25">
      <c r="A879">
        <v>2013</v>
      </c>
      <c r="B879" t="s">
        <v>117</v>
      </c>
      <c r="C879" t="s">
        <v>118</v>
      </c>
      <c r="D879" t="s">
        <v>12</v>
      </c>
      <c r="E879" t="s">
        <v>118</v>
      </c>
      <c r="F879">
        <v>57.550039794222236</v>
      </c>
      <c r="G879" t="s">
        <v>122</v>
      </c>
    </row>
    <row r="880" spans="1:7" x14ac:dyDescent="0.25">
      <c r="A880">
        <v>2013</v>
      </c>
      <c r="B880" t="s">
        <v>117</v>
      </c>
      <c r="C880" t="s">
        <v>118</v>
      </c>
      <c r="D880" t="s">
        <v>14</v>
      </c>
      <c r="E880" t="s">
        <v>118</v>
      </c>
      <c r="F880">
        <v>85.02970417184271</v>
      </c>
      <c r="G880" t="s">
        <v>122</v>
      </c>
    </row>
    <row r="881" spans="1:7" x14ac:dyDescent="0.25">
      <c r="A881">
        <v>2013</v>
      </c>
      <c r="B881" t="s">
        <v>117</v>
      </c>
      <c r="C881" t="s">
        <v>118</v>
      </c>
      <c r="D881" t="s">
        <v>16</v>
      </c>
      <c r="E881" t="s">
        <v>118</v>
      </c>
      <c r="F881">
        <v>63.990820984446025</v>
      </c>
      <c r="G881" t="s">
        <v>122</v>
      </c>
    </row>
    <row r="882" spans="1:7" x14ac:dyDescent="0.25">
      <c r="A882">
        <v>2013</v>
      </c>
      <c r="B882" t="s">
        <v>117</v>
      </c>
      <c r="C882" t="s">
        <v>118</v>
      </c>
      <c r="D882" t="s">
        <v>18</v>
      </c>
      <c r="E882" t="s">
        <v>118</v>
      </c>
      <c r="F882">
        <v>94.041631266319669</v>
      </c>
      <c r="G882" t="s">
        <v>122</v>
      </c>
    </row>
    <row r="883" spans="1:7" x14ac:dyDescent="0.25">
      <c r="A883">
        <v>2013</v>
      </c>
      <c r="B883" t="s">
        <v>117</v>
      </c>
      <c r="C883" t="s">
        <v>118</v>
      </c>
      <c r="D883" t="s">
        <v>68</v>
      </c>
      <c r="E883" t="s">
        <v>118</v>
      </c>
      <c r="F883">
        <v>78.06683997171622</v>
      </c>
      <c r="G883" t="s">
        <v>122</v>
      </c>
    </row>
    <row r="884" spans="1:7" x14ac:dyDescent="0.25">
      <c r="A884">
        <v>2013</v>
      </c>
      <c r="B884" t="s">
        <v>117</v>
      </c>
      <c r="C884" t="s">
        <v>118</v>
      </c>
      <c r="D884" t="s">
        <v>20</v>
      </c>
      <c r="E884" t="s">
        <v>118</v>
      </c>
      <c r="F884">
        <v>102.4738903011996</v>
      </c>
      <c r="G884" t="s">
        <v>122</v>
      </c>
    </row>
    <row r="885" spans="1:7" x14ac:dyDescent="0.25">
      <c r="A885">
        <v>2013</v>
      </c>
      <c r="B885" t="s">
        <v>117</v>
      </c>
      <c r="C885" t="s">
        <v>118</v>
      </c>
      <c r="D885" t="s">
        <v>22</v>
      </c>
      <c r="E885" t="s">
        <v>118</v>
      </c>
      <c r="F885">
        <v>76.569229432681098</v>
      </c>
      <c r="G885" t="s">
        <v>122</v>
      </c>
    </row>
    <row r="886" spans="1:7" x14ac:dyDescent="0.25">
      <c r="A886">
        <v>2013</v>
      </c>
      <c r="B886" t="s">
        <v>117</v>
      </c>
      <c r="C886" t="s">
        <v>118</v>
      </c>
      <c r="D886" t="s">
        <v>24</v>
      </c>
      <c r="E886" t="s">
        <v>118</v>
      </c>
      <c r="F886">
        <v>76.730749982673373</v>
      </c>
      <c r="G886" t="s">
        <v>122</v>
      </c>
    </row>
    <row r="887" spans="1:7" x14ac:dyDescent="0.25">
      <c r="A887">
        <v>2013</v>
      </c>
      <c r="B887" t="s">
        <v>117</v>
      </c>
      <c r="C887" t="s">
        <v>118</v>
      </c>
      <c r="D887" t="s">
        <v>69</v>
      </c>
      <c r="E887" t="s">
        <v>118</v>
      </c>
      <c r="F887">
        <v>82.773747660303698</v>
      </c>
      <c r="G887" t="s">
        <v>122</v>
      </c>
    </row>
    <row r="888" spans="1:7" x14ac:dyDescent="0.25">
      <c r="A888">
        <v>2013</v>
      </c>
      <c r="B888" t="s">
        <v>117</v>
      </c>
      <c r="C888" t="s">
        <v>118</v>
      </c>
      <c r="D888" t="s">
        <v>30</v>
      </c>
      <c r="E888" t="s">
        <v>118</v>
      </c>
      <c r="F888">
        <v>63.677647556436014</v>
      </c>
      <c r="G888" t="s">
        <v>122</v>
      </c>
    </row>
    <row r="889" spans="1:7" x14ac:dyDescent="0.25">
      <c r="A889">
        <v>2013</v>
      </c>
      <c r="B889" t="s">
        <v>117</v>
      </c>
      <c r="C889" t="s">
        <v>118</v>
      </c>
      <c r="D889" t="s">
        <v>26</v>
      </c>
      <c r="E889" t="s">
        <v>118</v>
      </c>
      <c r="F889">
        <v>69.198853451090415</v>
      </c>
      <c r="G889" t="s">
        <v>122</v>
      </c>
    </row>
    <row r="890" spans="1:7" x14ac:dyDescent="0.25">
      <c r="A890">
        <v>2013</v>
      </c>
      <c r="B890" t="s">
        <v>117</v>
      </c>
      <c r="C890" t="s">
        <v>118</v>
      </c>
      <c r="D890" t="s">
        <v>28</v>
      </c>
      <c r="E890" t="s">
        <v>118</v>
      </c>
      <c r="F890">
        <v>81.788366507164739</v>
      </c>
      <c r="G890" t="s">
        <v>122</v>
      </c>
    </row>
    <row r="891" spans="1:7" x14ac:dyDescent="0.25">
      <c r="A891">
        <v>2013</v>
      </c>
      <c r="B891" t="s">
        <v>117</v>
      </c>
      <c r="C891" t="s">
        <v>118</v>
      </c>
      <c r="D891" t="s">
        <v>70</v>
      </c>
      <c r="E891" t="s">
        <v>118</v>
      </c>
      <c r="F891">
        <v>82.604483138461106</v>
      </c>
      <c r="G891" t="s">
        <v>122</v>
      </c>
    </row>
    <row r="892" spans="1:7" x14ac:dyDescent="0.25">
      <c r="A892">
        <v>2013</v>
      </c>
      <c r="B892" t="s">
        <v>119</v>
      </c>
      <c r="C892" t="s">
        <v>118</v>
      </c>
      <c r="D892" t="s">
        <v>118</v>
      </c>
      <c r="E892" t="s">
        <v>118</v>
      </c>
      <c r="F892">
        <v>78.990491165100082</v>
      </c>
      <c r="G892" t="s">
        <v>122</v>
      </c>
    </row>
    <row r="893" spans="1:7" x14ac:dyDescent="0.25">
      <c r="A893">
        <v>2013</v>
      </c>
      <c r="B893" t="s">
        <v>120</v>
      </c>
      <c r="C893" t="s">
        <v>118</v>
      </c>
      <c r="D893" t="s">
        <v>118</v>
      </c>
      <c r="E893" t="s">
        <v>118</v>
      </c>
      <c r="F893">
        <v>79.720980055088461</v>
      </c>
      <c r="G893" t="s">
        <v>122</v>
      </c>
    </row>
    <row r="894" spans="1:7" x14ac:dyDescent="0.25">
      <c r="A894">
        <v>2013</v>
      </c>
      <c r="B894" t="s">
        <v>121</v>
      </c>
      <c r="C894" t="s">
        <v>118</v>
      </c>
      <c r="D894" t="s">
        <v>118</v>
      </c>
      <c r="E894" t="s">
        <v>118</v>
      </c>
      <c r="F894">
        <v>79.014424734202905</v>
      </c>
      <c r="G894" t="s">
        <v>122</v>
      </c>
    </row>
    <row r="895" spans="1:7" x14ac:dyDescent="0.25">
      <c r="A895">
        <v>2014</v>
      </c>
      <c r="B895" t="s">
        <v>117</v>
      </c>
      <c r="C895" t="s">
        <v>118</v>
      </c>
      <c r="D895" t="s">
        <v>6</v>
      </c>
      <c r="E895" t="s">
        <v>118</v>
      </c>
      <c r="F895">
        <v>91.308075610551569</v>
      </c>
      <c r="G895" t="s">
        <v>122</v>
      </c>
    </row>
    <row r="896" spans="1:7" x14ac:dyDescent="0.25">
      <c r="A896">
        <v>2014</v>
      </c>
      <c r="B896" t="s">
        <v>117</v>
      </c>
      <c r="C896" t="s">
        <v>118</v>
      </c>
      <c r="D896" t="s">
        <v>8</v>
      </c>
      <c r="E896" t="s">
        <v>118</v>
      </c>
      <c r="F896">
        <v>86.500661362204127</v>
      </c>
      <c r="G896" t="s">
        <v>122</v>
      </c>
    </row>
    <row r="897" spans="1:7" x14ac:dyDescent="0.25">
      <c r="A897">
        <v>2014</v>
      </c>
      <c r="B897" t="s">
        <v>117</v>
      </c>
      <c r="C897" t="s">
        <v>118</v>
      </c>
      <c r="D897" t="s">
        <v>10</v>
      </c>
      <c r="E897" t="s">
        <v>118</v>
      </c>
      <c r="F897">
        <v>92.336542795001492</v>
      </c>
      <c r="G897" t="s">
        <v>122</v>
      </c>
    </row>
    <row r="898" spans="1:7" x14ac:dyDescent="0.25">
      <c r="A898">
        <v>2014</v>
      </c>
      <c r="B898" t="s">
        <v>117</v>
      </c>
      <c r="C898" t="s">
        <v>118</v>
      </c>
      <c r="D898" t="s">
        <v>12</v>
      </c>
      <c r="E898" t="s">
        <v>118</v>
      </c>
      <c r="F898">
        <v>66.236853569577576</v>
      </c>
      <c r="G898" t="s">
        <v>122</v>
      </c>
    </row>
    <row r="899" spans="1:7" x14ac:dyDescent="0.25">
      <c r="A899">
        <v>2014</v>
      </c>
      <c r="B899" t="s">
        <v>117</v>
      </c>
      <c r="C899" t="s">
        <v>118</v>
      </c>
      <c r="D899" t="s">
        <v>14</v>
      </c>
      <c r="E899" t="s">
        <v>118</v>
      </c>
      <c r="F899">
        <v>89.584098895120931</v>
      </c>
      <c r="G899" t="s">
        <v>122</v>
      </c>
    </row>
    <row r="900" spans="1:7" x14ac:dyDescent="0.25">
      <c r="A900">
        <v>2014</v>
      </c>
      <c r="B900" t="s">
        <v>117</v>
      </c>
      <c r="C900" t="s">
        <v>118</v>
      </c>
      <c r="D900" t="s">
        <v>16</v>
      </c>
      <c r="E900" t="s">
        <v>118</v>
      </c>
      <c r="F900">
        <v>72.835965969276273</v>
      </c>
      <c r="G900" t="s">
        <v>122</v>
      </c>
    </row>
    <row r="901" spans="1:7" x14ac:dyDescent="0.25">
      <c r="A901">
        <v>2014</v>
      </c>
      <c r="B901" t="s">
        <v>117</v>
      </c>
      <c r="C901" t="s">
        <v>118</v>
      </c>
      <c r="D901" t="s">
        <v>18</v>
      </c>
      <c r="E901" t="s">
        <v>118</v>
      </c>
      <c r="F901">
        <v>91.711621719199087</v>
      </c>
      <c r="G901" t="s">
        <v>122</v>
      </c>
    </row>
    <row r="902" spans="1:7" x14ac:dyDescent="0.25">
      <c r="A902">
        <v>2014</v>
      </c>
      <c r="B902" t="s">
        <v>117</v>
      </c>
      <c r="C902" t="s">
        <v>118</v>
      </c>
      <c r="D902" t="s">
        <v>68</v>
      </c>
      <c r="E902" t="s">
        <v>118</v>
      </c>
      <c r="F902">
        <v>80.220686733145229</v>
      </c>
      <c r="G902" t="s">
        <v>122</v>
      </c>
    </row>
    <row r="903" spans="1:7" x14ac:dyDescent="0.25">
      <c r="A903">
        <v>2014</v>
      </c>
      <c r="B903" t="s">
        <v>117</v>
      </c>
      <c r="C903" t="s">
        <v>118</v>
      </c>
      <c r="D903" t="s">
        <v>20</v>
      </c>
      <c r="E903" t="s">
        <v>118</v>
      </c>
      <c r="F903">
        <v>101.39451979087464</v>
      </c>
      <c r="G903" t="s">
        <v>122</v>
      </c>
    </row>
    <row r="904" spans="1:7" x14ac:dyDescent="0.25">
      <c r="A904">
        <v>2014</v>
      </c>
      <c r="B904" t="s">
        <v>117</v>
      </c>
      <c r="C904" t="s">
        <v>118</v>
      </c>
      <c r="D904" t="s">
        <v>22</v>
      </c>
      <c r="E904" t="s">
        <v>118</v>
      </c>
      <c r="F904">
        <v>79.821805897338379</v>
      </c>
      <c r="G904" t="s">
        <v>122</v>
      </c>
    </row>
    <row r="905" spans="1:7" x14ac:dyDescent="0.25">
      <c r="A905">
        <v>2014</v>
      </c>
      <c r="B905" t="s">
        <v>117</v>
      </c>
      <c r="C905" t="s">
        <v>118</v>
      </c>
      <c r="D905" t="s">
        <v>24</v>
      </c>
      <c r="E905" t="s">
        <v>118</v>
      </c>
      <c r="F905">
        <v>82.965371361883456</v>
      </c>
      <c r="G905" t="s">
        <v>122</v>
      </c>
    </row>
    <row r="906" spans="1:7" x14ac:dyDescent="0.25">
      <c r="A906">
        <v>2014</v>
      </c>
      <c r="B906" t="s">
        <v>117</v>
      </c>
      <c r="C906" t="s">
        <v>118</v>
      </c>
      <c r="D906" t="s">
        <v>69</v>
      </c>
      <c r="E906" t="s">
        <v>118</v>
      </c>
      <c r="F906">
        <v>87.637170975350145</v>
      </c>
      <c r="G906" t="s">
        <v>122</v>
      </c>
    </row>
    <row r="907" spans="1:7" x14ac:dyDescent="0.25">
      <c r="A907">
        <v>2014</v>
      </c>
      <c r="B907" t="s">
        <v>117</v>
      </c>
      <c r="C907" t="s">
        <v>118</v>
      </c>
      <c r="D907" t="s">
        <v>30</v>
      </c>
      <c r="E907" t="s">
        <v>118</v>
      </c>
      <c r="F907">
        <v>68.250112338846904</v>
      </c>
      <c r="G907" t="s">
        <v>122</v>
      </c>
    </row>
    <row r="908" spans="1:7" x14ac:dyDescent="0.25">
      <c r="A908">
        <v>2014</v>
      </c>
      <c r="B908" t="s">
        <v>117</v>
      </c>
      <c r="C908" t="s">
        <v>118</v>
      </c>
      <c r="D908" t="s">
        <v>26</v>
      </c>
      <c r="E908" t="s">
        <v>118</v>
      </c>
      <c r="F908">
        <v>74.265285480419138</v>
      </c>
      <c r="G908" t="s">
        <v>122</v>
      </c>
    </row>
    <row r="909" spans="1:7" x14ac:dyDescent="0.25">
      <c r="A909">
        <v>2014</v>
      </c>
      <c r="B909" t="s">
        <v>117</v>
      </c>
      <c r="C909" t="s">
        <v>118</v>
      </c>
      <c r="D909" t="s">
        <v>28</v>
      </c>
      <c r="E909" t="s">
        <v>118</v>
      </c>
      <c r="F909">
        <v>80.397225099152749</v>
      </c>
      <c r="G909" t="s">
        <v>122</v>
      </c>
    </row>
    <row r="910" spans="1:7" x14ac:dyDescent="0.25">
      <c r="A910">
        <v>2014</v>
      </c>
      <c r="B910" t="s">
        <v>117</v>
      </c>
      <c r="C910" t="s">
        <v>118</v>
      </c>
      <c r="D910" t="s">
        <v>70</v>
      </c>
      <c r="E910" t="s">
        <v>118</v>
      </c>
      <c r="F910">
        <v>87.427190732685801</v>
      </c>
      <c r="G910" t="s">
        <v>122</v>
      </c>
    </row>
    <row r="911" spans="1:7" x14ac:dyDescent="0.25">
      <c r="A911">
        <v>2014</v>
      </c>
      <c r="B911" t="s">
        <v>119</v>
      </c>
      <c r="C911" t="s">
        <v>118</v>
      </c>
      <c r="D911" t="s">
        <v>118</v>
      </c>
      <c r="E911" t="s">
        <v>118</v>
      </c>
      <c r="F911">
        <v>82.573561776377502</v>
      </c>
      <c r="G911" t="s">
        <v>122</v>
      </c>
    </row>
    <row r="912" spans="1:7" x14ac:dyDescent="0.25">
      <c r="A912">
        <v>2014</v>
      </c>
      <c r="B912" t="s">
        <v>120</v>
      </c>
      <c r="C912" t="s">
        <v>118</v>
      </c>
      <c r="D912" t="s">
        <v>118</v>
      </c>
      <c r="E912" t="s">
        <v>118</v>
      </c>
      <c r="F912">
        <v>85.209630747836513</v>
      </c>
      <c r="G912" t="s">
        <v>122</v>
      </c>
    </row>
    <row r="913" spans="1:7" x14ac:dyDescent="0.25">
      <c r="A913">
        <v>2014</v>
      </c>
      <c r="B913" t="s">
        <v>121</v>
      </c>
      <c r="C913" t="s">
        <v>118</v>
      </c>
      <c r="D913" t="s">
        <v>118</v>
      </c>
      <c r="E913" t="s">
        <v>118</v>
      </c>
      <c r="F913">
        <v>82.669484933931145</v>
      </c>
      <c r="G913" t="s">
        <v>122</v>
      </c>
    </row>
    <row r="914" spans="1:7" x14ac:dyDescent="0.25">
      <c r="A914">
        <v>2015</v>
      </c>
      <c r="B914" t="s">
        <v>117</v>
      </c>
      <c r="C914" t="s">
        <v>118</v>
      </c>
      <c r="D914" t="s">
        <v>6</v>
      </c>
      <c r="E914" t="s">
        <v>118</v>
      </c>
      <c r="F914">
        <v>92.557516451504881</v>
      </c>
      <c r="G914" t="s">
        <v>122</v>
      </c>
    </row>
    <row r="915" spans="1:7" x14ac:dyDescent="0.25">
      <c r="A915">
        <v>2015</v>
      </c>
      <c r="B915" t="s">
        <v>117</v>
      </c>
      <c r="C915" t="s">
        <v>118</v>
      </c>
      <c r="D915" t="s">
        <v>8</v>
      </c>
      <c r="E915" t="s">
        <v>118</v>
      </c>
      <c r="F915">
        <v>92.004746440585379</v>
      </c>
      <c r="G915" t="s">
        <v>122</v>
      </c>
    </row>
    <row r="916" spans="1:7" x14ac:dyDescent="0.25">
      <c r="A916">
        <v>2015</v>
      </c>
      <c r="B916" t="s">
        <v>117</v>
      </c>
      <c r="C916" t="s">
        <v>118</v>
      </c>
      <c r="D916" t="s">
        <v>10</v>
      </c>
      <c r="E916" t="s">
        <v>118</v>
      </c>
      <c r="F916">
        <v>95.466229608565669</v>
      </c>
      <c r="G916" t="s">
        <v>122</v>
      </c>
    </row>
    <row r="917" spans="1:7" x14ac:dyDescent="0.25">
      <c r="A917">
        <v>2015</v>
      </c>
      <c r="B917" t="s">
        <v>117</v>
      </c>
      <c r="C917" t="s">
        <v>118</v>
      </c>
      <c r="D917" t="s">
        <v>12</v>
      </c>
      <c r="E917" t="s">
        <v>118</v>
      </c>
      <c r="F917">
        <v>78.966229587077535</v>
      </c>
      <c r="G917" t="s">
        <v>122</v>
      </c>
    </row>
    <row r="918" spans="1:7" x14ac:dyDescent="0.25">
      <c r="A918">
        <v>2015</v>
      </c>
      <c r="B918" t="s">
        <v>117</v>
      </c>
      <c r="C918" t="s">
        <v>118</v>
      </c>
      <c r="D918" t="s">
        <v>14</v>
      </c>
      <c r="E918" t="s">
        <v>118</v>
      </c>
      <c r="F918">
        <v>68.047933793466655</v>
      </c>
      <c r="G918" t="s">
        <v>122</v>
      </c>
    </row>
    <row r="919" spans="1:7" x14ac:dyDescent="0.25">
      <c r="A919">
        <v>2015</v>
      </c>
      <c r="B919" t="s">
        <v>117</v>
      </c>
      <c r="C919" t="s">
        <v>118</v>
      </c>
      <c r="D919" t="s">
        <v>16</v>
      </c>
      <c r="E919" t="s">
        <v>118</v>
      </c>
      <c r="F919">
        <v>82.894419346530867</v>
      </c>
      <c r="G919" t="s">
        <v>122</v>
      </c>
    </row>
    <row r="920" spans="1:7" x14ac:dyDescent="0.25">
      <c r="A920">
        <v>2015</v>
      </c>
      <c r="B920" t="s">
        <v>117</v>
      </c>
      <c r="C920" t="s">
        <v>118</v>
      </c>
      <c r="D920" t="s">
        <v>18</v>
      </c>
      <c r="E920" t="s">
        <v>118</v>
      </c>
      <c r="F920">
        <v>91.256342038621</v>
      </c>
      <c r="G920" t="s">
        <v>122</v>
      </c>
    </row>
    <row r="921" spans="1:7" x14ac:dyDescent="0.25">
      <c r="A921">
        <v>2015</v>
      </c>
      <c r="B921" t="s">
        <v>117</v>
      </c>
      <c r="C921" t="s">
        <v>118</v>
      </c>
      <c r="D921" t="s">
        <v>68</v>
      </c>
      <c r="E921" t="s">
        <v>118</v>
      </c>
      <c r="F921">
        <v>83.366022545928061</v>
      </c>
      <c r="G921" t="s">
        <v>122</v>
      </c>
    </row>
    <row r="922" spans="1:7" x14ac:dyDescent="0.25">
      <c r="A922">
        <v>2015</v>
      </c>
      <c r="B922" t="s">
        <v>117</v>
      </c>
      <c r="C922" t="s">
        <v>118</v>
      </c>
      <c r="D922" t="s">
        <v>20</v>
      </c>
      <c r="E922" t="s">
        <v>118</v>
      </c>
      <c r="F922">
        <v>104.22636089796559</v>
      </c>
      <c r="G922" t="s">
        <v>122</v>
      </c>
    </row>
    <row r="923" spans="1:7" x14ac:dyDescent="0.25">
      <c r="A923">
        <v>2015</v>
      </c>
      <c r="B923" t="s">
        <v>117</v>
      </c>
      <c r="C923" t="s">
        <v>118</v>
      </c>
      <c r="D923" t="s">
        <v>22</v>
      </c>
      <c r="E923" t="s">
        <v>118</v>
      </c>
      <c r="F923">
        <v>86.017495775172193</v>
      </c>
      <c r="G923" t="s">
        <v>122</v>
      </c>
    </row>
    <row r="924" spans="1:7" x14ac:dyDescent="0.25">
      <c r="A924">
        <v>2015</v>
      </c>
      <c r="B924" t="s">
        <v>117</v>
      </c>
      <c r="C924" t="s">
        <v>118</v>
      </c>
      <c r="D924" t="s">
        <v>24</v>
      </c>
      <c r="E924" t="s">
        <v>118</v>
      </c>
      <c r="F924">
        <v>87.25960255095714</v>
      </c>
      <c r="G924" t="s">
        <v>122</v>
      </c>
    </row>
    <row r="925" spans="1:7" x14ac:dyDescent="0.25">
      <c r="A925">
        <v>2015</v>
      </c>
      <c r="B925" t="s">
        <v>117</v>
      </c>
      <c r="C925" t="s">
        <v>118</v>
      </c>
      <c r="D925" t="s">
        <v>69</v>
      </c>
      <c r="E925" t="s">
        <v>118</v>
      </c>
      <c r="F925">
        <v>92.327330538697126</v>
      </c>
      <c r="G925" t="s">
        <v>122</v>
      </c>
    </row>
    <row r="926" spans="1:7" x14ac:dyDescent="0.25">
      <c r="A926">
        <v>2015</v>
      </c>
      <c r="B926" t="s">
        <v>117</v>
      </c>
      <c r="C926" t="s">
        <v>118</v>
      </c>
      <c r="D926" t="s">
        <v>30</v>
      </c>
      <c r="E926" t="s">
        <v>118</v>
      </c>
      <c r="F926">
        <v>72.532818140648999</v>
      </c>
      <c r="G926" t="s">
        <v>122</v>
      </c>
    </row>
    <row r="927" spans="1:7" x14ac:dyDescent="0.25">
      <c r="A927">
        <v>2015</v>
      </c>
      <c r="B927" t="s">
        <v>117</v>
      </c>
      <c r="C927" t="s">
        <v>118</v>
      </c>
      <c r="D927" t="s">
        <v>26</v>
      </c>
      <c r="E927" t="s">
        <v>118</v>
      </c>
      <c r="F927">
        <v>77.282795332739354</v>
      </c>
      <c r="G927" t="s">
        <v>122</v>
      </c>
    </row>
    <row r="928" spans="1:7" x14ac:dyDescent="0.25">
      <c r="A928">
        <v>2015</v>
      </c>
      <c r="B928" t="s">
        <v>117</v>
      </c>
      <c r="C928" t="s">
        <v>118</v>
      </c>
      <c r="D928" t="s">
        <v>28</v>
      </c>
      <c r="E928" t="s">
        <v>118</v>
      </c>
      <c r="F928">
        <v>86.853552647007163</v>
      </c>
      <c r="G928" t="s">
        <v>122</v>
      </c>
    </row>
    <row r="929" spans="1:7" x14ac:dyDescent="0.25">
      <c r="A929">
        <v>2015</v>
      </c>
      <c r="B929" t="s">
        <v>117</v>
      </c>
      <c r="C929" t="s">
        <v>118</v>
      </c>
      <c r="D929" t="s">
        <v>70</v>
      </c>
      <c r="E929" t="s">
        <v>118</v>
      </c>
      <c r="F929">
        <v>90.456123237465391</v>
      </c>
      <c r="G929" t="s">
        <v>122</v>
      </c>
    </row>
    <row r="930" spans="1:7" x14ac:dyDescent="0.25">
      <c r="A930">
        <v>2015</v>
      </c>
      <c r="B930" t="s">
        <v>119</v>
      </c>
      <c r="C930" t="s">
        <v>118</v>
      </c>
      <c r="D930" t="s">
        <v>118</v>
      </c>
      <c r="E930" t="s">
        <v>118</v>
      </c>
      <c r="F930">
        <v>86.95357547335378</v>
      </c>
      <c r="G930" t="s">
        <v>122</v>
      </c>
    </row>
    <row r="931" spans="1:7" x14ac:dyDescent="0.25">
      <c r="A931">
        <v>2015</v>
      </c>
      <c r="B931" t="s">
        <v>120</v>
      </c>
      <c r="C931" t="s">
        <v>118</v>
      </c>
      <c r="D931" t="s">
        <v>118</v>
      </c>
      <c r="E931" t="s">
        <v>118</v>
      </c>
      <c r="F931">
        <v>88.917228274384556</v>
      </c>
      <c r="G931" t="s">
        <v>122</v>
      </c>
    </row>
    <row r="932" spans="1:7" x14ac:dyDescent="0.25">
      <c r="A932">
        <v>2015</v>
      </c>
      <c r="B932" t="s">
        <v>121</v>
      </c>
      <c r="C932" t="s">
        <v>118</v>
      </c>
      <c r="D932" t="s">
        <v>118</v>
      </c>
      <c r="E932" t="s">
        <v>118</v>
      </c>
      <c r="F932">
        <v>87.023618307999868</v>
      </c>
      <c r="G932" t="s">
        <v>122</v>
      </c>
    </row>
    <row r="933" spans="1:7" x14ac:dyDescent="0.25">
      <c r="A933">
        <v>2016</v>
      </c>
      <c r="B933" t="s">
        <v>117</v>
      </c>
      <c r="C933" t="s">
        <v>118</v>
      </c>
      <c r="D933" t="s">
        <v>6</v>
      </c>
      <c r="E933" t="s">
        <v>118</v>
      </c>
      <c r="F933">
        <v>93.995882935907275</v>
      </c>
      <c r="G933" t="s">
        <v>122</v>
      </c>
    </row>
    <row r="934" spans="1:7" x14ac:dyDescent="0.25">
      <c r="A934">
        <v>2016</v>
      </c>
      <c r="B934" t="s">
        <v>117</v>
      </c>
      <c r="C934" t="s">
        <v>118</v>
      </c>
      <c r="D934" t="s">
        <v>8</v>
      </c>
      <c r="E934" t="s">
        <v>118</v>
      </c>
      <c r="F934">
        <v>96.227248139989683</v>
      </c>
      <c r="G934" t="s">
        <v>122</v>
      </c>
    </row>
    <row r="935" spans="1:7" x14ac:dyDescent="0.25">
      <c r="A935">
        <v>2016</v>
      </c>
      <c r="B935" t="s">
        <v>117</v>
      </c>
      <c r="C935" t="s">
        <v>118</v>
      </c>
      <c r="D935" t="s">
        <v>10</v>
      </c>
      <c r="E935" t="s">
        <v>118</v>
      </c>
      <c r="F935">
        <v>96.37043580429102</v>
      </c>
      <c r="G935" t="s">
        <v>122</v>
      </c>
    </row>
    <row r="936" spans="1:7" x14ac:dyDescent="0.25">
      <c r="A936">
        <v>2016</v>
      </c>
      <c r="B936" t="s">
        <v>117</v>
      </c>
      <c r="C936" t="s">
        <v>118</v>
      </c>
      <c r="D936" t="s">
        <v>12</v>
      </c>
      <c r="E936" t="s">
        <v>118</v>
      </c>
      <c r="F936">
        <v>88.549456139069704</v>
      </c>
      <c r="G936" t="s">
        <v>122</v>
      </c>
    </row>
    <row r="937" spans="1:7" x14ac:dyDescent="0.25">
      <c r="A937">
        <v>2016</v>
      </c>
      <c r="B937" t="s">
        <v>117</v>
      </c>
      <c r="C937" t="s">
        <v>118</v>
      </c>
      <c r="D937" t="s">
        <v>14</v>
      </c>
      <c r="E937" t="s">
        <v>118</v>
      </c>
      <c r="F937">
        <v>78.900143717701056</v>
      </c>
      <c r="G937" t="s">
        <v>122</v>
      </c>
    </row>
    <row r="938" spans="1:7" x14ac:dyDescent="0.25">
      <c r="A938">
        <v>2016</v>
      </c>
      <c r="B938" t="s">
        <v>117</v>
      </c>
      <c r="C938" t="s">
        <v>118</v>
      </c>
      <c r="D938" t="s">
        <v>16</v>
      </c>
      <c r="E938" t="s">
        <v>118</v>
      </c>
      <c r="F938">
        <v>89.529660968031649</v>
      </c>
      <c r="G938" t="s">
        <v>122</v>
      </c>
    </row>
    <row r="939" spans="1:7" x14ac:dyDescent="0.25">
      <c r="A939">
        <v>2016</v>
      </c>
      <c r="B939" t="s">
        <v>117</v>
      </c>
      <c r="C939" t="s">
        <v>118</v>
      </c>
      <c r="D939" t="s">
        <v>18</v>
      </c>
      <c r="E939" t="s">
        <v>118</v>
      </c>
      <c r="F939">
        <v>92.645963764991293</v>
      </c>
      <c r="G939" t="s">
        <v>122</v>
      </c>
    </row>
    <row r="940" spans="1:7" x14ac:dyDescent="0.25">
      <c r="A940">
        <v>2016</v>
      </c>
      <c r="B940" t="s">
        <v>117</v>
      </c>
      <c r="C940" t="s">
        <v>118</v>
      </c>
      <c r="D940" t="s">
        <v>68</v>
      </c>
      <c r="E940" t="s">
        <v>118</v>
      </c>
      <c r="F940">
        <v>85.137757093234825</v>
      </c>
      <c r="G940" t="s">
        <v>122</v>
      </c>
    </row>
    <row r="941" spans="1:7" x14ac:dyDescent="0.25">
      <c r="A941">
        <v>2016</v>
      </c>
      <c r="B941" t="s">
        <v>117</v>
      </c>
      <c r="C941" t="s">
        <v>118</v>
      </c>
      <c r="D941" t="s">
        <v>20</v>
      </c>
      <c r="E941" t="s">
        <v>118</v>
      </c>
      <c r="F941">
        <v>104.54688863903802</v>
      </c>
      <c r="G941" t="s">
        <v>122</v>
      </c>
    </row>
    <row r="942" spans="1:7" x14ac:dyDescent="0.25">
      <c r="A942">
        <v>2016</v>
      </c>
      <c r="B942" t="s">
        <v>117</v>
      </c>
      <c r="C942" t="s">
        <v>118</v>
      </c>
      <c r="D942" t="s">
        <v>22</v>
      </c>
      <c r="E942" t="s">
        <v>118</v>
      </c>
      <c r="F942">
        <v>92.44080636742639</v>
      </c>
      <c r="G942" t="s">
        <v>122</v>
      </c>
    </row>
    <row r="943" spans="1:7" x14ac:dyDescent="0.25">
      <c r="A943">
        <v>2016</v>
      </c>
      <c r="B943" t="s">
        <v>117</v>
      </c>
      <c r="C943" t="s">
        <v>118</v>
      </c>
      <c r="D943" t="s">
        <v>24</v>
      </c>
      <c r="E943" t="s">
        <v>118</v>
      </c>
      <c r="F943">
        <v>92.281983078010668</v>
      </c>
      <c r="G943" t="s">
        <v>122</v>
      </c>
    </row>
    <row r="944" spans="1:7" x14ac:dyDescent="0.25">
      <c r="A944">
        <v>2016</v>
      </c>
      <c r="B944" t="s">
        <v>117</v>
      </c>
      <c r="C944" t="s">
        <v>118</v>
      </c>
      <c r="D944" t="s">
        <v>69</v>
      </c>
      <c r="E944" t="s">
        <v>118</v>
      </c>
      <c r="F944">
        <v>94.590303776829629</v>
      </c>
      <c r="G944" t="s">
        <v>122</v>
      </c>
    </row>
    <row r="945" spans="1:7" x14ac:dyDescent="0.25">
      <c r="A945">
        <v>2016</v>
      </c>
      <c r="B945" t="s">
        <v>117</v>
      </c>
      <c r="C945" t="s">
        <v>118</v>
      </c>
      <c r="D945" t="s">
        <v>30</v>
      </c>
      <c r="E945" t="s">
        <v>118</v>
      </c>
      <c r="F945">
        <v>82.652990829848505</v>
      </c>
      <c r="G945" t="s">
        <v>122</v>
      </c>
    </row>
    <row r="946" spans="1:7" x14ac:dyDescent="0.25">
      <c r="A946">
        <v>2016</v>
      </c>
      <c r="B946" t="s">
        <v>117</v>
      </c>
      <c r="C946" t="s">
        <v>118</v>
      </c>
      <c r="D946" t="s">
        <v>26</v>
      </c>
      <c r="E946" t="s">
        <v>118</v>
      </c>
      <c r="F946">
        <v>83.175657138532614</v>
      </c>
      <c r="G946" t="s">
        <v>122</v>
      </c>
    </row>
    <row r="947" spans="1:7" x14ac:dyDescent="0.25">
      <c r="A947">
        <v>2016</v>
      </c>
      <c r="B947" t="s">
        <v>117</v>
      </c>
      <c r="C947" t="s">
        <v>118</v>
      </c>
      <c r="D947" t="s">
        <v>28</v>
      </c>
      <c r="E947" t="s">
        <v>118</v>
      </c>
      <c r="F947">
        <v>91.47923558426379</v>
      </c>
      <c r="G947" t="s">
        <v>122</v>
      </c>
    </row>
    <row r="948" spans="1:7" x14ac:dyDescent="0.25">
      <c r="A948">
        <v>2016</v>
      </c>
      <c r="B948" t="s">
        <v>117</v>
      </c>
      <c r="C948" t="s">
        <v>118</v>
      </c>
      <c r="D948" t="s">
        <v>70</v>
      </c>
      <c r="E948" t="s">
        <v>118</v>
      </c>
      <c r="F948">
        <v>93.407963195905566</v>
      </c>
      <c r="G948" t="s">
        <v>122</v>
      </c>
    </row>
    <row r="949" spans="1:7" x14ac:dyDescent="0.25">
      <c r="A949">
        <v>2016</v>
      </c>
      <c r="B949" t="s">
        <v>119</v>
      </c>
      <c r="C949" t="s">
        <v>118</v>
      </c>
      <c r="D949" t="s">
        <v>118</v>
      </c>
      <c r="E949" t="s">
        <v>118</v>
      </c>
      <c r="F949">
        <v>90.86623406700555</v>
      </c>
      <c r="G949" t="s">
        <v>122</v>
      </c>
    </row>
    <row r="950" spans="1:7" x14ac:dyDescent="0.25">
      <c r="A950">
        <v>2016</v>
      </c>
      <c r="B950" t="s">
        <v>120</v>
      </c>
      <c r="C950" t="s">
        <v>118</v>
      </c>
      <c r="D950" t="s">
        <v>118</v>
      </c>
      <c r="E950" t="s">
        <v>118</v>
      </c>
      <c r="F950">
        <v>94.60047481151706</v>
      </c>
      <c r="G950" t="s">
        <v>122</v>
      </c>
    </row>
    <row r="951" spans="1:7" x14ac:dyDescent="0.25">
      <c r="A951">
        <v>2016</v>
      </c>
      <c r="B951" t="s">
        <v>121</v>
      </c>
      <c r="C951" t="s">
        <v>118</v>
      </c>
      <c r="D951" t="s">
        <v>118</v>
      </c>
      <c r="E951" t="s">
        <v>118</v>
      </c>
      <c r="F951">
        <v>91.002309387118174</v>
      </c>
      <c r="G951" t="s">
        <v>122</v>
      </c>
    </row>
    <row r="952" spans="1:7" x14ac:dyDescent="0.25">
      <c r="A952">
        <v>2017</v>
      </c>
      <c r="B952" t="s">
        <v>117</v>
      </c>
      <c r="C952" t="s">
        <v>118</v>
      </c>
      <c r="D952" t="s">
        <v>6</v>
      </c>
      <c r="E952" t="s">
        <v>118</v>
      </c>
      <c r="F952">
        <v>95.658312526227874</v>
      </c>
      <c r="G952" t="s">
        <v>122</v>
      </c>
    </row>
    <row r="953" spans="1:7" x14ac:dyDescent="0.25">
      <c r="A953">
        <v>2017</v>
      </c>
      <c r="B953" t="s">
        <v>117</v>
      </c>
      <c r="C953" t="s">
        <v>118</v>
      </c>
      <c r="D953" t="s">
        <v>8</v>
      </c>
      <c r="E953" t="s">
        <v>118</v>
      </c>
      <c r="F953">
        <v>100.60402851954412</v>
      </c>
      <c r="G953" t="s">
        <v>122</v>
      </c>
    </row>
    <row r="954" spans="1:7" x14ac:dyDescent="0.25">
      <c r="A954">
        <v>2017</v>
      </c>
      <c r="B954" t="s">
        <v>117</v>
      </c>
      <c r="C954" t="s">
        <v>118</v>
      </c>
      <c r="D954" t="s">
        <v>10</v>
      </c>
      <c r="E954" t="s">
        <v>118</v>
      </c>
      <c r="F954">
        <v>99.51486314367547</v>
      </c>
      <c r="G954" t="s">
        <v>122</v>
      </c>
    </row>
    <row r="955" spans="1:7" x14ac:dyDescent="0.25">
      <c r="A955">
        <v>2017</v>
      </c>
      <c r="B955" t="s">
        <v>117</v>
      </c>
      <c r="C955" t="s">
        <v>118</v>
      </c>
      <c r="D955" t="s">
        <v>12</v>
      </c>
      <c r="E955" t="s">
        <v>118</v>
      </c>
      <c r="F955">
        <v>96.047931223049247</v>
      </c>
      <c r="G955" t="s">
        <v>122</v>
      </c>
    </row>
    <row r="956" spans="1:7" x14ac:dyDescent="0.25">
      <c r="A956">
        <v>2017</v>
      </c>
      <c r="B956" t="s">
        <v>117</v>
      </c>
      <c r="C956" t="s">
        <v>118</v>
      </c>
      <c r="D956" t="s">
        <v>14</v>
      </c>
      <c r="E956" t="s">
        <v>118</v>
      </c>
      <c r="F956">
        <v>93.765142186624146</v>
      </c>
      <c r="G956" t="s">
        <v>122</v>
      </c>
    </row>
    <row r="957" spans="1:7" x14ac:dyDescent="0.25">
      <c r="A957">
        <v>2017</v>
      </c>
      <c r="B957" t="s">
        <v>117</v>
      </c>
      <c r="C957" t="s">
        <v>118</v>
      </c>
      <c r="D957" t="s">
        <v>16</v>
      </c>
      <c r="E957" t="s">
        <v>118</v>
      </c>
      <c r="F957">
        <v>96.928688193554251</v>
      </c>
      <c r="G957" t="s">
        <v>122</v>
      </c>
    </row>
    <row r="958" spans="1:7" x14ac:dyDescent="0.25">
      <c r="A958">
        <v>2017</v>
      </c>
      <c r="B958" t="s">
        <v>117</v>
      </c>
      <c r="C958" t="s">
        <v>118</v>
      </c>
      <c r="D958" t="s">
        <v>18</v>
      </c>
      <c r="E958" t="s">
        <v>118</v>
      </c>
      <c r="F958">
        <v>95.784004824864354</v>
      </c>
      <c r="G958" t="s">
        <v>122</v>
      </c>
    </row>
    <row r="959" spans="1:7" x14ac:dyDescent="0.25">
      <c r="A959">
        <v>2017</v>
      </c>
      <c r="B959" t="s">
        <v>117</v>
      </c>
      <c r="C959" t="s">
        <v>118</v>
      </c>
      <c r="D959" t="s">
        <v>68</v>
      </c>
      <c r="E959" t="s">
        <v>118</v>
      </c>
      <c r="F959">
        <v>94.643789488484344</v>
      </c>
      <c r="G959" t="s">
        <v>122</v>
      </c>
    </row>
    <row r="960" spans="1:7" x14ac:dyDescent="0.25">
      <c r="A960">
        <v>2017</v>
      </c>
      <c r="B960" t="s">
        <v>117</v>
      </c>
      <c r="C960" t="s">
        <v>118</v>
      </c>
      <c r="D960" t="s">
        <v>20</v>
      </c>
      <c r="E960" t="s">
        <v>118</v>
      </c>
      <c r="F960">
        <v>105.06017870438839</v>
      </c>
      <c r="G960" t="s">
        <v>122</v>
      </c>
    </row>
    <row r="961" spans="1:7" x14ac:dyDescent="0.25">
      <c r="A961">
        <v>2017</v>
      </c>
      <c r="B961" t="s">
        <v>117</v>
      </c>
      <c r="C961" t="s">
        <v>118</v>
      </c>
      <c r="D961" t="s">
        <v>22</v>
      </c>
      <c r="E961" t="s">
        <v>118</v>
      </c>
      <c r="F961">
        <v>96.723240806309278</v>
      </c>
      <c r="G961" t="s">
        <v>122</v>
      </c>
    </row>
    <row r="962" spans="1:7" x14ac:dyDescent="0.25">
      <c r="A962">
        <v>2017</v>
      </c>
      <c r="B962" t="s">
        <v>117</v>
      </c>
      <c r="C962" t="s">
        <v>118</v>
      </c>
      <c r="D962" t="s">
        <v>24</v>
      </c>
      <c r="E962" t="s">
        <v>118</v>
      </c>
      <c r="F962">
        <v>96.221033151285624</v>
      </c>
      <c r="G962" t="s">
        <v>122</v>
      </c>
    </row>
    <row r="963" spans="1:7" x14ac:dyDescent="0.25">
      <c r="A963">
        <v>2017</v>
      </c>
      <c r="B963" t="s">
        <v>117</v>
      </c>
      <c r="C963" t="s">
        <v>118</v>
      </c>
      <c r="D963" t="s">
        <v>69</v>
      </c>
      <c r="E963" t="s">
        <v>118</v>
      </c>
      <c r="F963">
        <v>96.929658373766273</v>
      </c>
      <c r="G963" t="s">
        <v>122</v>
      </c>
    </row>
    <row r="964" spans="1:7" x14ac:dyDescent="0.25">
      <c r="A964">
        <v>2017</v>
      </c>
      <c r="B964" t="s">
        <v>117</v>
      </c>
      <c r="C964" t="s">
        <v>118</v>
      </c>
      <c r="D964" t="s">
        <v>30</v>
      </c>
      <c r="E964" t="s">
        <v>118</v>
      </c>
      <c r="F964">
        <v>92.58079115283968</v>
      </c>
      <c r="G964" t="s">
        <v>122</v>
      </c>
    </row>
    <row r="965" spans="1:7" x14ac:dyDescent="0.25">
      <c r="A965">
        <v>2017</v>
      </c>
      <c r="B965" t="s">
        <v>117</v>
      </c>
      <c r="C965" t="s">
        <v>118</v>
      </c>
      <c r="D965" t="s">
        <v>26</v>
      </c>
      <c r="E965" t="s">
        <v>118</v>
      </c>
      <c r="F965">
        <v>88.007219886609448</v>
      </c>
      <c r="G965" t="s">
        <v>122</v>
      </c>
    </row>
    <row r="966" spans="1:7" x14ac:dyDescent="0.25">
      <c r="A966">
        <v>2017</v>
      </c>
      <c r="B966" t="s">
        <v>117</v>
      </c>
      <c r="C966" t="s">
        <v>118</v>
      </c>
      <c r="D966" t="s">
        <v>28</v>
      </c>
      <c r="E966" t="s">
        <v>118</v>
      </c>
      <c r="F966">
        <v>93.889907177763661</v>
      </c>
      <c r="G966" t="s">
        <v>122</v>
      </c>
    </row>
    <row r="967" spans="1:7" x14ac:dyDescent="0.25">
      <c r="A967">
        <v>2017</v>
      </c>
      <c r="B967" t="s">
        <v>117</v>
      </c>
      <c r="C967" t="s">
        <v>118</v>
      </c>
      <c r="D967" t="s">
        <v>70</v>
      </c>
      <c r="E967" t="s">
        <v>118</v>
      </c>
      <c r="F967">
        <v>96.57574316018524</v>
      </c>
      <c r="G967" t="s">
        <v>122</v>
      </c>
    </row>
    <row r="968" spans="1:7" x14ac:dyDescent="0.25">
      <c r="A968">
        <v>2017</v>
      </c>
      <c r="B968" t="s">
        <v>119</v>
      </c>
      <c r="C968" t="s">
        <v>118</v>
      </c>
      <c r="D968" t="s">
        <v>118</v>
      </c>
      <c r="E968" t="s">
        <v>118</v>
      </c>
      <c r="F968">
        <v>96.128719425537</v>
      </c>
      <c r="G968" t="s">
        <v>122</v>
      </c>
    </row>
    <row r="969" spans="1:7" x14ac:dyDescent="0.25">
      <c r="A969">
        <v>2017</v>
      </c>
      <c r="B969" t="s">
        <v>120</v>
      </c>
      <c r="C969" t="s">
        <v>118</v>
      </c>
      <c r="D969" t="s">
        <v>118</v>
      </c>
      <c r="E969" t="s">
        <v>118</v>
      </c>
      <c r="F969">
        <v>98.95205291471342</v>
      </c>
      <c r="G969" t="s">
        <v>122</v>
      </c>
    </row>
    <row r="970" spans="1:7" x14ac:dyDescent="0.25">
      <c r="A970">
        <v>2017</v>
      </c>
      <c r="B970" t="s">
        <v>121</v>
      </c>
      <c r="C970" t="s">
        <v>118</v>
      </c>
      <c r="D970" t="s">
        <v>118</v>
      </c>
      <c r="E970" t="s">
        <v>118</v>
      </c>
      <c r="F970">
        <v>96.229536157284855</v>
      </c>
      <c r="G970" t="s">
        <v>122</v>
      </c>
    </row>
    <row r="971" spans="1:7" x14ac:dyDescent="0.25">
      <c r="A971">
        <v>2018</v>
      </c>
      <c r="B971" t="s">
        <v>117</v>
      </c>
      <c r="C971" t="s">
        <v>118</v>
      </c>
      <c r="D971" t="s">
        <v>6</v>
      </c>
      <c r="E971" t="s">
        <v>118</v>
      </c>
      <c r="F971">
        <v>100</v>
      </c>
      <c r="G971" t="s">
        <v>122</v>
      </c>
    </row>
    <row r="972" spans="1:7" x14ac:dyDescent="0.25">
      <c r="A972">
        <v>2018</v>
      </c>
      <c r="B972" t="s">
        <v>117</v>
      </c>
      <c r="C972" t="s">
        <v>118</v>
      </c>
      <c r="D972" t="s">
        <v>8</v>
      </c>
      <c r="E972" t="s">
        <v>118</v>
      </c>
      <c r="F972">
        <v>100</v>
      </c>
      <c r="G972" t="s">
        <v>122</v>
      </c>
    </row>
    <row r="973" spans="1:7" x14ac:dyDescent="0.25">
      <c r="A973">
        <v>2018</v>
      </c>
      <c r="B973" t="s">
        <v>117</v>
      </c>
      <c r="C973" t="s">
        <v>118</v>
      </c>
      <c r="D973" t="s">
        <v>10</v>
      </c>
      <c r="E973" t="s">
        <v>118</v>
      </c>
      <c r="F973">
        <v>100</v>
      </c>
      <c r="G973" t="s">
        <v>122</v>
      </c>
    </row>
    <row r="974" spans="1:7" x14ac:dyDescent="0.25">
      <c r="A974">
        <v>2018</v>
      </c>
      <c r="B974" t="s">
        <v>117</v>
      </c>
      <c r="C974" t="s">
        <v>118</v>
      </c>
      <c r="D974" t="s">
        <v>12</v>
      </c>
      <c r="E974" t="s">
        <v>118</v>
      </c>
      <c r="F974">
        <v>100</v>
      </c>
      <c r="G974" t="s">
        <v>122</v>
      </c>
    </row>
    <row r="975" spans="1:7" x14ac:dyDescent="0.25">
      <c r="A975">
        <v>2018</v>
      </c>
      <c r="B975" t="s">
        <v>117</v>
      </c>
      <c r="C975" t="s">
        <v>118</v>
      </c>
      <c r="D975" t="s">
        <v>14</v>
      </c>
      <c r="E975" t="s">
        <v>118</v>
      </c>
      <c r="F975">
        <v>100</v>
      </c>
      <c r="G975" t="s">
        <v>122</v>
      </c>
    </row>
    <row r="976" spans="1:7" x14ac:dyDescent="0.25">
      <c r="A976">
        <v>2018</v>
      </c>
      <c r="B976" t="s">
        <v>117</v>
      </c>
      <c r="C976" t="s">
        <v>118</v>
      </c>
      <c r="D976" t="s">
        <v>16</v>
      </c>
      <c r="E976" t="s">
        <v>118</v>
      </c>
      <c r="F976">
        <v>100</v>
      </c>
      <c r="G976" t="s">
        <v>122</v>
      </c>
    </row>
    <row r="977" spans="1:7" x14ac:dyDescent="0.25">
      <c r="A977">
        <v>2018</v>
      </c>
      <c r="B977" t="s">
        <v>117</v>
      </c>
      <c r="C977" t="s">
        <v>118</v>
      </c>
      <c r="D977" t="s">
        <v>18</v>
      </c>
      <c r="E977" t="s">
        <v>118</v>
      </c>
      <c r="F977">
        <v>100</v>
      </c>
      <c r="G977" t="s">
        <v>122</v>
      </c>
    </row>
    <row r="978" spans="1:7" x14ac:dyDescent="0.25">
      <c r="A978">
        <v>2018</v>
      </c>
      <c r="B978" t="s">
        <v>117</v>
      </c>
      <c r="C978" t="s">
        <v>118</v>
      </c>
      <c r="D978" t="s">
        <v>68</v>
      </c>
      <c r="E978" t="s">
        <v>118</v>
      </c>
      <c r="F978">
        <v>100</v>
      </c>
      <c r="G978" t="s">
        <v>122</v>
      </c>
    </row>
    <row r="979" spans="1:7" x14ac:dyDescent="0.25">
      <c r="A979">
        <v>2018</v>
      </c>
      <c r="B979" t="s">
        <v>117</v>
      </c>
      <c r="C979" t="s">
        <v>118</v>
      </c>
      <c r="D979" t="s">
        <v>20</v>
      </c>
      <c r="E979" t="s">
        <v>118</v>
      </c>
      <c r="F979">
        <v>100</v>
      </c>
      <c r="G979" t="s">
        <v>122</v>
      </c>
    </row>
    <row r="980" spans="1:7" x14ac:dyDescent="0.25">
      <c r="A980">
        <v>2018</v>
      </c>
      <c r="B980" t="s">
        <v>117</v>
      </c>
      <c r="C980" t="s">
        <v>118</v>
      </c>
      <c r="D980" t="s">
        <v>22</v>
      </c>
      <c r="E980" t="s">
        <v>118</v>
      </c>
      <c r="F980">
        <v>100</v>
      </c>
      <c r="G980" t="s">
        <v>122</v>
      </c>
    </row>
    <row r="981" spans="1:7" x14ac:dyDescent="0.25">
      <c r="A981">
        <v>2018</v>
      </c>
      <c r="B981" t="s">
        <v>117</v>
      </c>
      <c r="C981" t="s">
        <v>118</v>
      </c>
      <c r="D981" t="s">
        <v>24</v>
      </c>
      <c r="E981" t="s">
        <v>118</v>
      </c>
      <c r="F981">
        <v>100</v>
      </c>
      <c r="G981" t="s">
        <v>122</v>
      </c>
    </row>
    <row r="982" spans="1:7" x14ac:dyDescent="0.25">
      <c r="A982">
        <v>2018</v>
      </c>
      <c r="B982" t="s">
        <v>117</v>
      </c>
      <c r="C982" t="s">
        <v>118</v>
      </c>
      <c r="D982" t="s">
        <v>69</v>
      </c>
      <c r="E982" t="s">
        <v>118</v>
      </c>
      <c r="F982">
        <v>100</v>
      </c>
      <c r="G982" t="s">
        <v>122</v>
      </c>
    </row>
    <row r="983" spans="1:7" x14ac:dyDescent="0.25">
      <c r="A983">
        <v>2018</v>
      </c>
      <c r="B983" t="s">
        <v>117</v>
      </c>
      <c r="C983" t="s">
        <v>118</v>
      </c>
      <c r="D983" t="s">
        <v>30</v>
      </c>
      <c r="E983" t="s">
        <v>118</v>
      </c>
      <c r="F983">
        <v>100</v>
      </c>
      <c r="G983" t="s">
        <v>122</v>
      </c>
    </row>
    <row r="984" spans="1:7" x14ac:dyDescent="0.25">
      <c r="A984">
        <v>2018</v>
      </c>
      <c r="B984" t="s">
        <v>117</v>
      </c>
      <c r="C984" t="s">
        <v>118</v>
      </c>
      <c r="D984" t="s">
        <v>26</v>
      </c>
      <c r="E984" t="s">
        <v>118</v>
      </c>
      <c r="F984">
        <v>100</v>
      </c>
      <c r="G984" t="s">
        <v>122</v>
      </c>
    </row>
    <row r="985" spans="1:7" x14ac:dyDescent="0.25">
      <c r="A985">
        <v>2018</v>
      </c>
      <c r="B985" t="s">
        <v>117</v>
      </c>
      <c r="C985" t="s">
        <v>118</v>
      </c>
      <c r="D985" t="s">
        <v>28</v>
      </c>
      <c r="E985" t="s">
        <v>118</v>
      </c>
      <c r="F985">
        <v>100</v>
      </c>
      <c r="G985" t="s">
        <v>122</v>
      </c>
    </row>
    <row r="986" spans="1:7" x14ac:dyDescent="0.25">
      <c r="A986">
        <v>2018</v>
      </c>
      <c r="B986" t="s">
        <v>117</v>
      </c>
      <c r="C986" t="s">
        <v>118</v>
      </c>
      <c r="D986" t="s">
        <v>70</v>
      </c>
      <c r="E986" t="s">
        <v>118</v>
      </c>
      <c r="F986">
        <v>100</v>
      </c>
      <c r="G986" t="s">
        <v>122</v>
      </c>
    </row>
    <row r="987" spans="1:7" x14ac:dyDescent="0.25">
      <c r="A987">
        <v>2018</v>
      </c>
      <c r="B987" t="s">
        <v>119</v>
      </c>
      <c r="C987" t="s">
        <v>118</v>
      </c>
      <c r="D987" t="s">
        <v>118</v>
      </c>
      <c r="E987" t="s">
        <v>118</v>
      </c>
      <c r="F987">
        <v>100</v>
      </c>
      <c r="G987" t="s">
        <v>122</v>
      </c>
    </row>
    <row r="988" spans="1:7" x14ac:dyDescent="0.25">
      <c r="A988">
        <v>2018</v>
      </c>
      <c r="B988" t="s">
        <v>120</v>
      </c>
      <c r="C988" t="s">
        <v>118</v>
      </c>
      <c r="D988" t="s">
        <v>118</v>
      </c>
      <c r="E988" t="s">
        <v>118</v>
      </c>
      <c r="F988">
        <v>100</v>
      </c>
      <c r="G988" t="s">
        <v>122</v>
      </c>
    </row>
    <row r="989" spans="1:7" x14ac:dyDescent="0.25">
      <c r="A989">
        <v>2018</v>
      </c>
      <c r="B989" t="s">
        <v>121</v>
      </c>
      <c r="C989" t="s">
        <v>118</v>
      </c>
      <c r="D989" t="s">
        <v>118</v>
      </c>
      <c r="E989" t="s">
        <v>118</v>
      </c>
      <c r="F989">
        <v>100</v>
      </c>
      <c r="G989" t="s">
        <v>122</v>
      </c>
    </row>
    <row r="990" spans="1:7" x14ac:dyDescent="0.25">
      <c r="A990">
        <v>2019</v>
      </c>
      <c r="B990" t="s">
        <v>117</v>
      </c>
      <c r="C990" t="s">
        <v>118</v>
      </c>
      <c r="D990" t="s">
        <v>6</v>
      </c>
      <c r="E990" t="s">
        <v>118</v>
      </c>
      <c r="F990">
        <v>105.86099249136984</v>
      </c>
      <c r="G990" t="s">
        <v>122</v>
      </c>
    </row>
    <row r="991" spans="1:7" x14ac:dyDescent="0.25">
      <c r="A991">
        <v>2019</v>
      </c>
      <c r="B991" t="s">
        <v>117</v>
      </c>
      <c r="C991" t="s">
        <v>118</v>
      </c>
      <c r="D991" t="s">
        <v>8</v>
      </c>
      <c r="E991" t="s">
        <v>118</v>
      </c>
      <c r="F991">
        <v>123.72612439594187</v>
      </c>
      <c r="G991" t="s">
        <v>122</v>
      </c>
    </row>
    <row r="992" spans="1:7" x14ac:dyDescent="0.25">
      <c r="A992">
        <v>2019</v>
      </c>
      <c r="B992" t="s">
        <v>117</v>
      </c>
      <c r="C992" t="s">
        <v>118</v>
      </c>
      <c r="D992" t="s">
        <v>10</v>
      </c>
      <c r="E992" t="s">
        <v>118</v>
      </c>
      <c r="F992">
        <v>98.901211394121859</v>
      </c>
      <c r="G992" t="s">
        <v>122</v>
      </c>
    </row>
    <row r="993" spans="1:7" x14ac:dyDescent="0.25">
      <c r="A993">
        <v>2019</v>
      </c>
      <c r="B993" t="s">
        <v>117</v>
      </c>
      <c r="C993" t="s">
        <v>118</v>
      </c>
      <c r="D993" t="s">
        <v>12</v>
      </c>
      <c r="E993" t="s">
        <v>118</v>
      </c>
      <c r="F993">
        <v>104.09246523898989</v>
      </c>
      <c r="G993" t="s">
        <v>122</v>
      </c>
    </row>
    <row r="994" spans="1:7" x14ac:dyDescent="0.25">
      <c r="A994">
        <v>2019</v>
      </c>
      <c r="B994" t="s">
        <v>117</v>
      </c>
      <c r="C994" t="s">
        <v>118</v>
      </c>
      <c r="D994" t="s">
        <v>14</v>
      </c>
      <c r="E994" t="s">
        <v>118</v>
      </c>
      <c r="F994">
        <v>92.38738605734433</v>
      </c>
      <c r="G994" t="s">
        <v>122</v>
      </c>
    </row>
    <row r="995" spans="1:7" x14ac:dyDescent="0.25">
      <c r="A995">
        <v>2019</v>
      </c>
      <c r="B995" t="s">
        <v>117</v>
      </c>
      <c r="C995" t="s">
        <v>118</v>
      </c>
      <c r="D995" t="s">
        <v>16</v>
      </c>
      <c r="E995" t="s">
        <v>118</v>
      </c>
      <c r="F995">
        <v>100.91556004800593</v>
      </c>
      <c r="G995" t="s">
        <v>122</v>
      </c>
    </row>
    <row r="996" spans="1:7" x14ac:dyDescent="0.25">
      <c r="A996">
        <v>2019</v>
      </c>
      <c r="B996" t="s">
        <v>117</v>
      </c>
      <c r="C996" t="s">
        <v>118</v>
      </c>
      <c r="D996" t="s">
        <v>18</v>
      </c>
      <c r="E996" t="s">
        <v>118</v>
      </c>
      <c r="F996">
        <v>101.4552305713465</v>
      </c>
      <c r="G996" t="s">
        <v>122</v>
      </c>
    </row>
    <row r="997" spans="1:7" x14ac:dyDescent="0.25">
      <c r="A997">
        <v>2019</v>
      </c>
      <c r="B997" t="s">
        <v>117</v>
      </c>
      <c r="C997" t="s">
        <v>118</v>
      </c>
      <c r="D997" t="s">
        <v>68</v>
      </c>
      <c r="E997" t="s">
        <v>118</v>
      </c>
      <c r="F997">
        <v>106.04033574362933</v>
      </c>
      <c r="G997" t="s">
        <v>122</v>
      </c>
    </row>
    <row r="998" spans="1:7" x14ac:dyDescent="0.25">
      <c r="A998">
        <v>2019</v>
      </c>
      <c r="B998" t="s">
        <v>117</v>
      </c>
      <c r="C998" t="s">
        <v>118</v>
      </c>
      <c r="D998" t="s">
        <v>20</v>
      </c>
      <c r="E998" t="s">
        <v>118</v>
      </c>
      <c r="F998">
        <v>101.03126972697858</v>
      </c>
      <c r="G998" t="s">
        <v>122</v>
      </c>
    </row>
    <row r="999" spans="1:7" x14ac:dyDescent="0.25">
      <c r="A999">
        <v>2019</v>
      </c>
      <c r="B999" t="s">
        <v>117</v>
      </c>
      <c r="C999" t="s">
        <v>118</v>
      </c>
      <c r="D999" t="s">
        <v>22</v>
      </c>
      <c r="E999" t="s">
        <v>118</v>
      </c>
      <c r="F999">
        <v>102.09113378592178</v>
      </c>
      <c r="G999" t="s">
        <v>122</v>
      </c>
    </row>
    <row r="1000" spans="1:7" x14ac:dyDescent="0.25">
      <c r="A1000">
        <v>2019</v>
      </c>
      <c r="B1000" t="s">
        <v>117</v>
      </c>
      <c r="C1000" t="s">
        <v>118</v>
      </c>
      <c r="D1000" t="s">
        <v>24</v>
      </c>
      <c r="E1000" t="s">
        <v>118</v>
      </c>
      <c r="F1000">
        <v>105.48146163505656</v>
      </c>
      <c r="G1000" t="s">
        <v>122</v>
      </c>
    </row>
    <row r="1001" spans="1:7" x14ac:dyDescent="0.25">
      <c r="A1001">
        <v>2019</v>
      </c>
      <c r="B1001" t="s">
        <v>117</v>
      </c>
      <c r="C1001" t="s">
        <v>118</v>
      </c>
      <c r="D1001" t="s">
        <v>69</v>
      </c>
      <c r="E1001" t="s">
        <v>118</v>
      </c>
      <c r="F1001">
        <v>106.74792104091028</v>
      </c>
      <c r="G1001" t="s">
        <v>122</v>
      </c>
    </row>
    <row r="1002" spans="1:7" x14ac:dyDescent="0.25">
      <c r="A1002">
        <v>2019</v>
      </c>
      <c r="B1002" t="s">
        <v>117</v>
      </c>
      <c r="C1002" t="s">
        <v>118</v>
      </c>
      <c r="D1002" t="s">
        <v>30</v>
      </c>
      <c r="E1002" t="s">
        <v>118</v>
      </c>
      <c r="F1002">
        <v>106.52701482770057</v>
      </c>
      <c r="G1002" t="s">
        <v>122</v>
      </c>
    </row>
    <row r="1003" spans="1:7" x14ac:dyDescent="0.25">
      <c r="A1003">
        <v>2019</v>
      </c>
      <c r="B1003" t="s">
        <v>117</v>
      </c>
      <c r="C1003" t="s">
        <v>118</v>
      </c>
      <c r="D1003" t="s">
        <v>26</v>
      </c>
      <c r="E1003" t="s">
        <v>118</v>
      </c>
      <c r="F1003">
        <v>104.87814337964491</v>
      </c>
      <c r="G1003" t="s">
        <v>122</v>
      </c>
    </row>
    <row r="1004" spans="1:7" x14ac:dyDescent="0.25">
      <c r="A1004">
        <v>2019</v>
      </c>
      <c r="B1004" t="s">
        <v>117</v>
      </c>
      <c r="C1004" t="s">
        <v>118</v>
      </c>
      <c r="D1004" t="s">
        <v>28</v>
      </c>
      <c r="E1004" t="s">
        <v>118</v>
      </c>
      <c r="F1004">
        <v>102.47268678536446</v>
      </c>
      <c r="G1004" t="s">
        <v>122</v>
      </c>
    </row>
    <row r="1005" spans="1:7" x14ac:dyDescent="0.25">
      <c r="A1005">
        <v>2019</v>
      </c>
      <c r="B1005" t="s">
        <v>117</v>
      </c>
      <c r="C1005" t="s">
        <v>118</v>
      </c>
      <c r="D1005" t="s">
        <v>70</v>
      </c>
      <c r="E1005" t="s">
        <v>118</v>
      </c>
      <c r="F1005">
        <v>102.70316955357679</v>
      </c>
      <c r="G1005" t="s">
        <v>122</v>
      </c>
    </row>
    <row r="1006" spans="1:7" x14ac:dyDescent="0.25">
      <c r="A1006">
        <v>2019</v>
      </c>
      <c r="B1006" t="s">
        <v>119</v>
      </c>
      <c r="C1006" t="s">
        <v>118</v>
      </c>
      <c r="D1006" t="s">
        <v>118</v>
      </c>
      <c r="E1006" t="s">
        <v>118</v>
      </c>
      <c r="F1006">
        <v>103.26785253109574</v>
      </c>
      <c r="G1006" t="s">
        <v>122</v>
      </c>
    </row>
    <row r="1007" spans="1:7" x14ac:dyDescent="0.25">
      <c r="A1007">
        <v>2019</v>
      </c>
      <c r="B1007" t="s">
        <v>120</v>
      </c>
      <c r="C1007" t="s">
        <v>118</v>
      </c>
      <c r="D1007" t="s">
        <v>118</v>
      </c>
      <c r="E1007" t="s">
        <v>118</v>
      </c>
      <c r="F1007">
        <v>98.443467571486892</v>
      </c>
      <c r="G1007" t="s">
        <v>122</v>
      </c>
    </row>
    <row r="1008" spans="1:7" x14ac:dyDescent="0.25">
      <c r="A1008">
        <v>2019</v>
      </c>
      <c r="B1008" t="s">
        <v>121</v>
      </c>
      <c r="C1008" t="s">
        <v>118</v>
      </c>
      <c r="D1008" t="s">
        <v>118</v>
      </c>
      <c r="E1008" t="s">
        <v>118</v>
      </c>
      <c r="F1008">
        <v>103.10306793272463</v>
      </c>
      <c r="G1008" t="s">
        <v>122</v>
      </c>
    </row>
    <row r="1009" spans="1:7" x14ac:dyDescent="0.25">
      <c r="A1009">
        <v>2020</v>
      </c>
      <c r="B1009" t="s">
        <v>117</v>
      </c>
      <c r="C1009" t="s">
        <v>118</v>
      </c>
      <c r="D1009" t="s">
        <v>6</v>
      </c>
      <c r="E1009" t="s">
        <v>118</v>
      </c>
      <c r="F1009">
        <v>108.13452790474587</v>
      </c>
      <c r="G1009" t="s">
        <v>122</v>
      </c>
    </row>
    <row r="1010" spans="1:7" x14ac:dyDescent="0.25">
      <c r="A1010">
        <v>2020</v>
      </c>
      <c r="B1010" t="s">
        <v>117</v>
      </c>
      <c r="C1010" t="s">
        <v>118</v>
      </c>
      <c r="D1010" t="s">
        <v>8</v>
      </c>
      <c r="E1010" t="s">
        <v>118</v>
      </c>
      <c r="F1010">
        <v>159.97004339950885</v>
      </c>
      <c r="G1010" t="s">
        <v>122</v>
      </c>
    </row>
    <row r="1011" spans="1:7" x14ac:dyDescent="0.25">
      <c r="A1011">
        <v>2020</v>
      </c>
      <c r="B1011" t="s">
        <v>117</v>
      </c>
      <c r="C1011" t="s">
        <v>118</v>
      </c>
      <c r="D1011" t="s">
        <v>10</v>
      </c>
      <c r="E1011" t="s">
        <v>118</v>
      </c>
      <c r="F1011">
        <v>78.999454168430148</v>
      </c>
      <c r="G1011" t="s">
        <v>122</v>
      </c>
    </row>
    <row r="1012" spans="1:7" x14ac:dyDescent="0.25">
      <c r="A1012">
        <v>2020</v>
      </c>
      <c r="B1012" t="s">
        <v>117</v>
      </c>
      <c r="C1012" t="s">
        <v>118</v>
      </c>
      <c r="D1012" t="s">
        <v>12</v>
      </c>
      <c r="E1012" t="s">
        <v>118</v>
      </c>
      <c r="F1012">
        <v>106.34148689377577</v>
      </c>
      <c r="G1012" t="s">
        <v>122</v>
      </c>
    </row>
    <row r="1013" spans="1:7" x14ac:dyDescent="0.25">
      <c r="A1013">
        <v>2020</v>
      </c>
      <c r="B1013" t="s">
        <v>117</v>
      </c>
      <c r="C1013" t="s">
        <v>118</v>
      </c>
      <c r="D1013" t="s">
        <v>14</v>
      </c>
      <c r="E1013" t="s">
        <v>118</v>
      </c>
      <c r="F1013">
        <v>94.938649803695171</v>
      </c>
      <c r="G1013" t="s">
        <v>122</v>
      </c>
    </row>
    <row r="1014" spans="1:7" x14ac:dyDescent="0.25">
      <c r="A1014">
        <v>2020</v>
      </c>
      <c r="B1014" t="s">
        <v>117</v>
      </c>
      <c r="C1014" t="s">
        <v>118</v>
      </c>
      <c r="D1014" t="s">
        <v>16</v>
      </c>
      <c r="E1014" t="s">
        <v>118</v>
      </c>
      <c r="F1014">
        <v>52.772886932214789</v>
      </c>
      <c r="G1014" t="s">
        <v>122</v>
      </c>
    </row>
    <row r="1015" spans="1:7" x14ac:dyDescent="0.25">
      <c r="A1015">
        <v>2020</v>
      </c>
      <c r="B1015" t="s">
        <v>117</v>
      </c>
      <c r="C1015" t="s">
        <v>118</v>
      </c>
      <c r="D1015" t="s">
        <v>18</v>
      </c>
      <c r="E1015" t="s">
        <v>118</v>
      </c>
      <c r="F1015">
        <v>84.66305592694799</v>
      </c>
      <c r="G1015" t="s">
        <v>122</v>
      </c>
    </row>
    <row r="1016" spans="1:7" x14ac:dyDescent="0.25">
      <c r="A1016">
        <v>2020</v>
      </c>
      <c r="B1016" t="s">
        <v>117</v>
      </c>
      <c r="C1016" t="s">
        <v>118</v>
      </c>
      <c r="D1016" t="s">
        <v>68</v>
      </c>
      <c r="E1016" t="s">
        <v>118</v>
      </c>
      <c r="F1016">
        <v>92.55085748076209</v>
      </c>
      <c r="G1016" t="s">
        <v>122</v>
      </c>
    </row>
    <row r="1017" spans="1:7" x14ac:dyDescent="0.25">
      <c r="A1017">
        <v>2020</v>
      </c>
      <c r="B1017" t="s">
        <v>117</v>
      </c>
      <c r="C1017" t="s">
        <v>118</v>
      </c>
      <c r="D1017" t="s">
        <v>20</v>
      </c>
      <c r="E1017" t="s">
        <v>118</v>
      </c>
      <c r="F1017">
        <v>37.670270378496838</v>
      </c>
      <c r="G1017" t="s">
        <v>122</v>
      </c>
    </row>
    <row r="1018" spans="1:7" x14ac:dyDescent="0.25">
      <c r="A1018">
        <v>2020</v>
      </c>
      <c r="B1018" t="s">
        <v>117</v>
      </c>
      <c r="C1018" t="s">
        <v>118</v>
      </c>
      <c r="D1018" t="s">
        <v>22</v>
      </c>
      <c r="E1018" t="s">
        <v>118</v>
      </c>
      <c r="F1018">
        <v>101.18819878409391</v>
      </c>
      <c r="G1018" t="s">
        <v>122</v>
      </c>
    </row>
    <row r="1019" spans="1:7" x14ac:dyDescent="0.25">
      <c r="A1019">
        <v>2020</v>
      </c>
      <c r="B1019" t="s">
        <v>117</v>
      </c>
      <c r="C1019" t="s">
        <v>118</v>
      </c>
      <c r="D1019" t="s">
        <v>24</v>
      </c>
      <c r="E1019" t="s">
        <v>118</v>
      </c>
      <c r="F1019">
        <v>105.48941888814653</v>
      </c>
      <c r="G1019" t="s">
        <v>122</v>
      </c>
    </row>
    <row r="1020" spans="1:7" x14ac:dyDescent="0.25">
      <c r="A1020">
        <v>2020</v>
      </c>
      <c r="B1020" t="s">
        <v>117</v>
      </c>
      <c r="C1020" t="s">
        <v>118</v>
      </c>
      <c r="D1020" t="s">
        <v>69</v>
      </c>
      <c r="E1020" t="s">
        <v>118</v>
      </c>
      <c r="F1020">
        <v>89.490082328034447</v>
      </c>
      <c r="G1020" t="s">
        <v>122</v>
      </c>
    </row>
    <row r="1021" spans="1:7" x14ac:dyDescent="0.25">
      <c r="A1021">
        <v>2020</v>
      </c>
      <c r="B1021" t="s">
        <v>117</v>
      </c>
      <c r="C1021" t="s">
        <v>118</v>
      </c>
      <c r="D1021" t="s">
        <v>30</v>
      </c>
      <c r="E1021" t="s">
        <v>118</v>
      </c>
      <c r="F1021">
        <v>123.19073932346829</v>
      </c>
      <c r="G1021" t="s">
        <v>122</v>
      </c>
    </row>
    <row r="1022" spans="1:7" x14ac:dyDescent="0.25">
      <c r="A1022">
        <v>2020</v>
      </c>
      <c r="B1022" t="s">
        <v>117</v>
      </c>
      <c r="C1022" t="s">
        <v>118</v>
      </c>
      <c r="D1022" t="s">
        <v>26</v>
      </c>
      <c r="E1022" t="s">
        <v>118</v>
      </c>
      <c r="F1022">
        <v>99.547416252290432</v>
      </c>
      <c r="G1022" t="s">
        <v>122</v>
      </c>
    </row>
    <row r="1023" spans="1:7" x14ac:dyDescent="0.25">
      <c r="A1023">
        <v>2020</v>
      </c>
      <c r="B1023" t="s">
        <v>117</v>
      </c>
      <c r="C1023" t="s">
        <v>118</v>
      </c>
      <c r="D1023" t="s">
        <v>28</v>
      </c>
      <c r="E1023" t="s">
        <v>118</v>
      </c>
      <c r="F1023">
        <v>118.31242569332868</v>
      </c>
      <c r="G1023" t="s">
        <v>122</v>
      </c>
    </row>
    <row r="1024" spans="1:7" x14ac:dyDescent="0.25">
      <c r="A1024">
        <v>2020</v>
      </c>
      <c r="B1024" t="s">
        <v>117</v>
      </c>
      <c r="C1024" t="s">
        <v>118</v>
      </c>
      <c r="D1024" t="s">
        <v>70</v>
      </c>
      <c r="E1024" t="s">
        <v>118</v>
      </c>
      <c r="F1024">
        <v>65.351850117462106</v>
      </c>
      <c r="G1024" t="s">
        <v>122</v>
      </c>
    </row>
    <row r="1025" spans="1:7" x14ac:dyDescent="0.25">
      <c r="A1025">
        <v>2020</v>
      </c>
      <c r="B1025" t="s">
        <v>119</v>
      </c>
      <c r="C1025" t="s">
        <v>118</v>
      </c>
      <c r="D1025" t="s">
        <v>118</v>
      </c>
      <c r="E1025" t="s">
        <v>118</v>
      </c>
      <c r="F1025">
        <v>85.456912344450387</v>
      </c>
      <c r="G1025" t="s">
        <v>122</v>
      </c>
    </row>
    <row r="1026" spans="1:7" x14ac:dyDescent="0.25">
      <c r="A1026">
        <v>2020</v>
      </c>
      <c r="B1026" t="s">
        <v>120</v>
      </c>
      <c r="C1026" t="s">
        <v>118</v>
      </c>
      <c r="D1026" t="s">
        <v>118</v>
      </c>
      <c r="E1026" t="s">
        <v>118</v>
      </c>
      <c r="F1026">
        <v>63.37353793392343</v>
      </c>
      <c r="G1026" t="s">
        <v>122</v>
      </c>
    </row>
    <row r="1027" spans="1:7" x14ac:dyDescent="0.25">
      <c r="A1027">
        <v>2020</v>
      </c>
      <c r="B1027" t="s">
        <v>121</v>
      </c>
      <c r="C1027" t="s">
        <v>118</v>
      </c>
      <c r="D1027" t="s">
        <v>118</v>
      </c>
      <c r="E1027" t="s">
        <v>118</v>
      </c>
      <c r="F1027">
        <v>84.728833115122853</v>
      </c>
      <c r="G1027" t="s">
        <v>122</v>
      </c>
    </row>
    <row r="1028" spans="1:7" x14ac:dyDescent="0.25">
      <c r="A1028">
        <v>2021</v>
      </c>
      <c r="B1028" t="s">
        <v>117</v>
      </c>
      <c r="C1028" t="s">
        <v>118</v>
      </c>
      <c r="D1028" t="s">
        <v>6</v>
      </c>
      <c r="E1028" t="s">
        <v>118</v>
      </c>
      <c r="F1028">
        <v>113.1820980733731</v>
      </c>
      <c r="G1028" t="s">
        <v>122</v>
      </c>
    </row>
    <row r="1029" spans="1:7" x14ac:dyDescent="0.25">
      <c r="A1029">
        <v>2021</v>
      </c>
      <c r="B1029" t="s">
        <v>117</v>
      </c>
      <c r="C1029" t="s">
        <v>118</v>
      </c>
      <c r="D1029" t="s">
        <v>8</v>
      </c>
      <c r="E1029" t="s">
        <v>118</v>
      </c>
      <c r="F1029">
        <v>327.38523092111387</v>
      </c>
      <c r="G1029" t="s">
        <v>122</v>
      </c>
    </row>
    <row r="1030" spans="1:7" x14ac:dyDescent="0.25">
      <c r="A1030">
        <v>2021</v>
      </c>
      <c r="B1030" t="s">
        <v>117</v>
      </c>
      <c r="C1030" t="s">
        <v>118</v>
      </c>
      <c r="D1030" t="s">
        <v>10</v>
      </c>
      <c r="E1030" t="s">
        <v>118</v>
      </c>
      <c r="F1030">
        <v>87.722080286663711</v>
      </c>
      <c r="G1030" t="s">
        <v>122</v>
      </c>
    </row>
    <row r="1031" spans="1:7" x14ac:dyDescent="0.25">
      <c r="A1031">
        <v>2021</v>
      </c>
      <c r="B1031" t="s">
        <v>117</v>
      </c>
      <c r="C1031" t="s">
        <v>118</v>
      </c>
      <c r="D1031" t="s">
        <v>12</v>
      </c>
      <c r="E1031" t="s">
        <v>118</v>
      </c>
      <c r="F1031">
        <v>116.52222182560097</v>
      </c>
      <c r="G1031" t="s">
        <v>122</v>
      </c>
    </row>
    <row r="1032" spans="1:7" x14ac:dyDescent="0.25">
      <c r="A1032">
        <v>2021</v>
      </c>
      <c r="B1032" t="s">
        <v>117</v>
      </c>
      <c r="C1032" t="s">
        <v>118</v>
      </c>
      <c r="D1032" t="s">
        <v>14</v>
      </c>
      <c r="E1032" t="s">
        <v>118</v>
      </c>
      <c r="F1032">
        <v>102.88587779184301</v>
      </c>
      <c r="G1032" t="s">
        <v>122</v>
      </c>
    </row>
    <row r="1033" spans="1:7" x14ac:dyDescent="0.25">
      <c r="A1033">
        <v>2021</v>
      </c>
      <c r="B1033" t="s">
        <v>117</v>
      </c>
      <c r="C1033" t="s">
        <v>118</v>
      </c>
      <c r="D1033" t="s">
        <v>16</v>
      </c>
      <c r="E1033" t="s">
        <v>118</v>
      </c>
      <c r="F1033">
        <v>67.896414812724089</v>
      </c>
      <c r="G1033" t="s">
        <v>122</v>
      </c>
    </row>
    <row r="1034" spans="1:7" x14ac:dyDescent="0.25">
      <c r="A1034">
        <v>2021</v>
      </c>
      <c r="B1034" t="s">
        <v>117</v>
      </c>
      <c r="C1034" t="s">
        <v>118</v>
      </c>
      <c r="D1034" t="s">
        <v>18</v>
      </c>
      <c r="E1034" t="s">
        <v>118</v>
      </c>
      <c r="F1034">
        <v>100.74852604180462</v>
      </c>
      <c r="G1034" t="s">
        <v>122</v>
      </c>
    </row>
    <row r="1035" spans="1:7" x14ac:dyDescent="0.25">
      <c r="A1035">
        <v>2021</v>
      </c>
      <c r="B1035" t="s">
        <v>117</v>
      </c>
      <c r="C1035" t="s">
        <v>118</v>
      </c>
      <c r="D1035" t="s">
        <v>68</v>
      </c>
      <c r="E1035" t="s">
        <v>118</v>
      </c>
      <c r="F1035">
        <v>107.78214902156998</v>
      </c>
      <c r="G1035" t="s">
        <v>122</v>
      </c>
    </row>
    <row r="1036" spans="1:7" x14ac:dyDescent="0.25">
      <c r="A1036">
        <v>2021</v>
      </c>
      <c r="B1036" t="s">
        <v>117</v>
      </c>
      <c r="C1036" t="s">
        <v>118</v>
      </c>
      <c r="D1036" t="s">
        <v>20</v>
      </c>
      <c r="E1036" t="s">
        <v>118</v>
      </c>
      <c r="F1036">
        <v>48.842370459821083</v>
      </c>
      <c r="G1036" t="s">
        <v>122</v>
      </c>
    </row>
    <row r="1037" spans="1:7" x14ac:dyDescent="0.25">
      <c r="A1037">
        <v>2021</v>
      </c>
      <c r="B1037" t="s">
        <v>117</v>
      </c>
      <c r="C1037" t="s">
        <v>118</v>
      </c>
      <c r="D1037" t="s">
        <v>22</v>
      </c>
      <c r="E1037" t="s">
        <v>118</v>
      </c>
      <c r="F1037">
        <v>107.29335026472093</v>
      </c>
      <c r="G1037" t="s">
        <v>122</v>
      </c>
    </row>
    <row r="1038" spans="1:7" x14ac:dyDescent="0.25">
      <c r="A1038">
        <v>2021</v>
      </c>
      <c r="B1038" t="s">
        <v>117</v>
      </c>
      <c r="C1038" t="s">
        <v>118</v>
      </c>
      <c r="D1038" t="s">
        <v>24</v>
      </c>
      <c r="E1038" t="s">
        <v>118</v>
      </c>
      <c r="F1038">
        <v>109.53198877113326</v>
      </c>
      <c r="G1038" t="s">
        <v>122</v>
      </c>
    </row>
    <row r="1039" spans="1:7" x14ac:dyDescent="0.25">
      <c r="A1039">
        <v>2021</v>
      </c>
      <c r="B1039" t="s">
        <v>117</v>
      </c>
      <c r="C1039" t="s">
        <v>118</v>
      </c>
      <c r="D1039" t="s">
        <v>69</v>
      </c>
      <c r="E1039" t="s">
        <v>118</v>
      </c>
      <c r="F1039">
        <v>105.15414827957346</v>
      </c>
      <c r="G1039" t="s">
        <v>122</v>
      </c>
    </row>
    <row r="1040" spans="1:7" x14ac:dyDescent="0.25">
      <c r="A1040">
        <v>2021</v>
      </c>
      <c r="B1040" t="s">
        <v>117</v>
      </c>
      <c r="C1040" t="s">
        <v>118</v>
      </c>
      <c r="D1040" t="s">
        <v>30</v>
      </c>
      <c r="E1040" t="s">
        <v>118</v>
      </c>
      <c r="F1040">
        <v>132.57412387021367</v>
      </c>
      <c r="G1040" t="s">
        <v>122</v>
      </c>
    </row>
    <row r="1041" spans="1:7" x14ac:dyDescent="0.25">
      <c r="A1041">
        <v>2021</v>
      </c>
      <c r="B1041" t="s">
        <v>117</v>
      </c>
      <c r="C1041" t="s">
        <v>118</v>
      </c>
      <c r="D1041" t="s">
        <v>26</v>
      </c>
      <c r="E1041" t="s">
        <v>118</v>
      </c>
      <c r="F1041">
        <v>101.42049276153313</v>
      </c>
      <c r="G1041" t="s">
        <v>122</v>
      </c>
    </row>
    <row r="1042" spans="1:7" x14ac:dyDescent="0.25">
      <c r="A1042">
        <v>2021</v>
      </c>
      <c r="B1042" t="s">
        <v>117</v>
      </c>
      <c r="C1042" t="s">
        <v>118</v>
      </c>
      <c r="D1042" t="s">
        <v>28</v>
      </c>
      <c r="E1042" t="s">
        <v>118</v>
      </c>
      <c r="F1042">
        <v>124.48734686887364</v>
      </c>
      <c r="G1042" t="s">
        <v>122</v>
      </c>
    </row>
    <row r="1043" spans="1:7" x14ac:dyDescent="0.25">
      <c r="A1043">
        <v>2021</v>
      </c>
      <c r="B1043" t="s">
        <v>117</v>
      </c>
      <c r="C1043" t="s">
        <v>118</v>
      </c>
      <c r="D1043" t="s">
        <v>70</v>
      </c>
      <c r="E1043" t="s">
        <v>118</v>
      </c>
      <c r="F1043">
        <v>76.702885407855931</v>
      </c>
      <c r="G1043" t="s">
        <v>122</v>
      </c>
    </row>
    <row r="1044" spans="1:7" x14ac:dyDescent="0.25">
      <c r="A1044">
        <v>2021</v>
      </c>
      <c r="B1044" t="s">
        <v>119</v>
      </c>
      <c r="C1044" t="s">
        <v>118</v>
      </c>
      <c r="D1044" t="s">
        <v>118</v>
      </c>
      <c r="E1044" t="s">
        <v>118</v>
      </c>
      <c r="F1044">
        <v>99.412068305966841</v>
      </c>
      <c r="G1044" t="s">
        <v>122</v>
      </c>
    </row>
    <row r="1045" spans="1:7" x14ac:dyDescent="0.25">
      <c r="A1045">
        <v>2021</v>
      </c>
      <c r="B1045" t="s">
        <v>120</v>
      </c>
      <c r="C1045" t="s">
        <v>118</v>
      </c>
      <c r="D1045" t="s">
        <v>118</v>
      </c>
      <c r="E1045" t="s">
        <v>118</v>
      </c>
      <c r="F1045">
        <v>77.206190082508868</v>
      </c>
      <c r="G1045" t="s">
        <v>122</v>
      </c>
    </row>
    <row r="1046" spans="1:7" x14ac:dyDescent="0.25">
      <c r="A1046">
        <v>2021</v>
      </c>
      <c r="B1046" t="s">
        <v>121</v>
      </c>
      <c r="C1046" t="s">
        <v>118</v>
      </c>
      <c r="D1046" t="s">
        <v>118</v>
      </c>
      <c r="E1046" t="s">
        <v>118</v>
      </c>
      <c r="F1046">
        <v>98.681235856967305</v>
      </c>
      <c r="G1046" t="s">
        <v>122</v>
      </c>
    </row>
    <row r="1047" spans="1:7" x14ac:dyDescent="0.25">
      <c r="A1047">
        <v>2022</v>
      </c>
      <c r="B1047" t="s">
        <v>117</v>
      </c>
      <c r="C1047" t="s">
        <v>118</v>
      </c>
      <c r="D1047" t="s">
        <v>6</v>
      </c>
      <c r="E1047" t="s">
        <v>118</v>
      </c>
      <c r="F1047">
        <v>116.62732002491845</v>
      </c>
      <c r="G1047" t="s">
        <v>122</v>
      </c>
    </row>
    <row r="1048" spans="1:7" x14ac:dyDescent="0.25">
      <c r="A1048">
        <v>2022</v>
      </c>
      <c r="B1048" t="s">
        <v>117</v>
      </c>
      <c r="C1048" t="s">
        <v>118</v>
      </c>
      <c r="D1048" t="s">
        <v>8</v>
      </c>
      <c r="E1048" t="s">
        <v>118</v>
      </c>
      <c r="F1048">
        <v>345.02095617815445</v>
      </c>
      <c r="G1048" t="s">
        <v>122</v>
      </c>
    </row>
    <row r="1049" spans="1:7" x14ac:dyDescent="0.25">
      <c r="A1049">
        <v>2022</v>
      </c>
      <c r="B1049" t="s">
        <v>117</v>
      </c>
      <c r="C1049" t="s">
        <v>118</v>
      </c>
      <c r="D1049" t="s">
        <v>10</v>
      </c>
      <c r="E1049" t="s">
        <v>118</v>
      </c>
      <c r="F1049">
        <v>93.918975976351661</v>
      </c>
      <c r="G1049" t="s">
        <v>122</v>
      </c>
    </row>
    <row r="1050" spans="1:7" x14ac:dyDescent="0.25">
      <c r="A1050">
        <v>2022</v>
      </c>
      <c r="B1050" t="s">
        <v>117</v>
      </c>
      <c r="C1050" t="s">
        <v>118</v>
      </c>
      <c r="D1050" t="s">
        <v>12</v>
      </c>
      <c r="E1050" t="s">
        <v>118</v>
      </c>
      <c r="F1050">
        <v>121.8152331011533</v>
      </c>
      <c r="G1050" t="s">
        <v>122</v>
      </c>
    </row>
    <row r="1051" spans="1:7" x14ac:dyDescent="0.25">
      <c r="A1051">
        <v>2022</v>
      </c>
      <c r="B1051" t="s">
        <v>117</v>
      </c>
      <c r="C1051" t="s">
        <v>118</v>
      </c>
      <c r="D1051" t="s">
        <v>14</v>
      </c>
      <c r="E1051" t="s">
        <v>118</v>
      </c>
      <c r="F1051">
        <v>107.48803475118002</v>
      </c>
      <c r="G1051" t="s">
        <v>122</v>
      </c>
    </row>
    <row r="1052" spans="1:7" x14ac:dyDescent="0.25">
      <c r="A1052">
        <v>2022</v>
      </c>
      <c r="B1052" t="s">
        <v>117</v>
      </c>
      <c r="C1052" t="s">
        <v>118</v>
      </c>
      <c r="D1052" t="s">
        <v>16</v>
      </c>
      <c r="E1052" t="s">
        <v>118</v>
      </c>
      <c r="F1052">
        <v>79.922725851212789</v>
      </c>
      <c r="G1052" t="s">
        <v>122</v>
      </c>
    </row>
    <row r="1053" spans="1:7" x14ac:dyDescent="0.25">
      <c r="A1053">
        <v>2022</v>
      </c>
      <c r="B1053" t="s">
        <v>117</v>
      </c>
      <c r="C1053" t="s">
        <v>118</v>
      </c>
      <c r="D1053" t="s">
        <v>18</v>
      </c>
      <c r="E1053" t="s">
        <v>118</v>
      </c>
      <c r="F1053">
        <v>118.08078510077442</v>
      </c>
      <c r="G1053" t="s">
        <v>122</v>
      </c>
    </row>
    <row r="1054" spans="1:7" x14ac:dyDescent="0.25">
      <c r="A1054">
        <v>2022</v>
      </c>
      <c r="B1054" t="s">
        <v>117</v>
      </c>
      <c r="C1054" t="s">
        <v>118</v>
      </c>
      <c r="D1054" t="s">
        <v>68</v>
      </c>
      <c r="E1054" t="s">
        <v>118</v>
      </c>
      <c r="F1054">
        <v>122.20495160030167</v>
      </c>
      <c r="G1054" t="s">
        <v>122</v>
      </c>
    </row>
    <row r="1055" spans="1:7" x14ac:dyDescent="0.25">
      <c r="A1055">
        <v>2022</v>
      </c>
      <c r="B1055" t="s">
        <v>117</v>
      </c>
      <c r="C1055" t="s">
        <v>118</v>
      </c>
      <c r="D1055" t="s">
        <v>20</v>
      </c>
      <c r="E1055" t="s">
        <v>118</v>
      </c>
      <c r="F1055">
        <v>62.462349402756267</v>
      </c>
      <c r="G1055" t="s">
        <v>122</v>
      </c>
    </row>
    <row r="1056" spans="1:7" x14ac:dyDescent="0.25">
      <c r="A1056">
        <v>2022</v>
      </c>
      <c r="B1056" t="s">
        <v>117</v>
      </c>
      <c r="C1056" t="s">
        <v>118</v>
      </c>
      <c r="D1056" t="s">
        <v>22</v>
      </c>
      <c r="E1056" t="s">
        <v>118</v>
      </c>
      <c r="F1056">
        <v>110.30916317236803</v>
      </c>
      <c r="G1056" t="s">
        <v>122</v>
      </c>
    </row>
    <row r="1057" spans="1:7" x14ac:dyDescent="0.25">
      <c r="A1057">
        <v>2022</v>
      </c>
      <c r="B1057" t="s">
        <v>117</v>
      </c>
      <c r="C1057" t="s">
        <v>118</v>
      </c>
      <c r="D1057" t="s">
        <v>24</v>
      </c>
      <c r="E1057" t="s">
        <v>118</v>
      </c>
      <c r="F1057">
        <v>114.1045204448744</v>
      </c>
      <c r="G1057" t="s">
        <v>122</v>
      </c>
    </row>
    <row r="1058" spans="1:7" x14ac:dyDescent="0.25">
      <c r="A1058">
        <v>2022</v>
      </c>
      <c r="B1058" t="s">
        <v>117</v>
      </c>
      <c r="C1058" t="s">
        <v>118</v>
      </c>
      <c r="D1058" t="s">
        <v>69</v>
      </c>
      <c r="E1058" t="s">
        <v>118</v>
      </c>
      <c r="F1058">
        <v>117.66644152648405</v>
      </c>
      <c r="G1058" t="s">
        <v>122</v>
      </c>
    </row>
    <row r="1059" spans="1:7" x14ac:dyDescent="0.25">
      <c r="A1059">
        <v>2022</v>
      </c>
      <c r="B1059" t="s">
        <v>117</v>
      </c>
      <c r="C1059" t="s">
        <v>118</v>
      </c>
      <c r="D1059" t="s">
        <v>30</v>
      </c>
      <c r="E1059" t="s">
        <v>118</v>
      </c>
      <c r="F1059">
        <v>134.50570215061526</v>
      </c>
      <c r="G1059" t="s">
        <v>122</v>
      </c>
    </row>
    <row r="1060" spans="1:7" x14ac:dyDescent="0.25">
      <c r="A1060">
        <v>2022</v>
      </c>
      <c r="B1060" t="s">
        <v>117</v>
      </c>
      <c r="C1060" t="s">
        <v>118</v>
      </c>
      <c r="D1060" t="s">
        <v>26</v>
      </c>
      <c r="E1060" t="s">
        <v>118</v>
      </c>
      <c r="F1060">
        <v>106.57592741094226</v>
      </c>
      <c r="G1060" t="s">
        <v>122</v>
      </c>
    </row>
    <row r="1061" spans="1:7" x14ac:dyDescent="0.25">
      <c r="A1061">
        <v>2022</v>
      </c>
      <c r="B1061" t="s">
        <v>117</v>
      </c>
      <c r="C1061" t="s">
        <v>118</v>
      </c>
      <c r="D1061" t="s">
        <v>28</v>
      </c>
      <c r="E1061" t="s">
        <v>118</v>
      </c>
      <c r="F1061">
        <v>127.92230119503884</v>
      </c>
      <c r="G1061" t="s">
        <v>122</v>
      </c>
    </row>
    <row r="1062" spans="1:7" x14ac:dyDescent="0.25">
      <c r="A1062">
        <v>2022</v>
      </c>
      <c r="B1062" t="s">
        <v>117</v>
      </c>
      <c r="C1062" t="s">
        <v>118</v>
      </c>
      <c r="D1062" t="s">
        <v>70</v>
      </c>
      <c r="E1062" t="s">
        <v>118</v>
      </c>
      <c r="F1062">
        <v>92.046117084375652</v>
      </c>
      <c r="G1062" t="s">
        <v>122</v>
      </c>
    </row>
    <row r="1063" spans="1:7" x14ac:dyDescent="0.25">
      <c r="A1063">
        <v>2022</v>
      </c>
      <c r="B1063" t="s">
        <v>119</v>
      </c>
      <c r="C1063" t="s">
        <v>118</v>
      </c>
      <c r="D1063" t="s">
        <v>118</v>
      </c>
      <c r="E1063" t="s">
        <v>118</v>
      </c>
      <c r="F1063">
        <v>110.23223450757382</v>
      </c>
      <c r="G1063" t="s">
        <v>122</v>
      </c>
    </row>
    <row r="1064" spans="1:7" x14ac:dyDescent="0.25">
      <c r="A1064">
        <v>2022</v>
      </c>
      <c r="B1064" t="s">
        <v>120</v>
      </c>
      <c r="C1064" t="s">
        <v>118</v>
      </c>
      <c r="D1064" t="s">
        <v>118</v>
      </c>
      <c r="E1064" t="s">
        <v>118</v>
      </c>
      <c r="F1064">
        <v>90.062446879106417</v>
      </c>
      <c r="G1064" t="s">
        <v>122</v>
      </c>
    </row>
    <row r="1065" spans="1:7" x14ac:dyDescent="0.25">
      <c r="A1065">
        <v>2022</v>
      </c>
      <c r="B1065" t="s">
        <v>121</v>
      </c>
      <c r="C1065" t="s">
        <v>118</v>
      </c>
      <c r="D1065" t="s">
        <v>118</v>
      </c>
      <c r="E1065" t="s">
        <v>118</v>
      </c>
      <c r="F1065">
        <v>109.57421097645704</v>
      </c>
      <c r="G1065" t="s">
        <v>122</v>
      </c>
    </row>
    <row r="1066" spans="1:7" x14ac:dyDescent="0.25">
      <c r="A1066" t="s">
        <v>80</v>
      </c>
      <c r="B1066" t="s">
        <v>117</v>
      </c>
      <c r="C1066" t="s">
        <v>118</v>
      </c>
      <c r="D1066" t="s">
        <v>6</v>
      </c>
      <c r="E1066" t="s">
        <v>118</v>
      </c>
      <c r="F1066">
        <v>120.18364188595147</v>
      </c>
      <c r="G1066" t="s">
        <v>122</v>
      </c>
    </row>
    <row r="1067" spans="1:7" x14ac:dyDescent="0.25">
      <c r="A1067" t="s">
        <v>80</v>
      </c>
      <c r="B1067" t="s">
        <v>117</v>
      </c>
      <c r="C1067" t="s">
        <v>118</v>
      </c>
      <c r="D1067" t="s">
        <v>8</v>
      </c>
      <c r="E1067" t="s">
        <v>118</v>
      </c>
      <c r="F1067">
        <v>304.40266568777145</v>
      </c>
      <c r="G1067" t="s">
        <v>122</v>
      </c>
    </row>
    <row r="1068" spans="1:7" x14ac:dyDescent="0.25">
      <c r="A1068" t="s">
        <v>80</v>
      </c>
      <c r="B1068" t="s">
        <v>117</v>
      </c>
      <c r="C1068" t="s">
        <v>118</v>
      </c>
      <c r="D1068" t="s">
        <v>10</v>
      </c>
      <c r="E1068" t="s">
        <v>118</v>
      </c>
      <c r="F1068">
        <v>96.554730240291775</v>
      </c>
      <c r="G1068" t="s">
        <v>122</v>
      </c>
    </row>
    <row r="1069" spans="1:7" x14ac:dyDescent="0.25">
      <c r="A1069" t="s">
        <v>80</v>
      </c>
      <c r="B1069" t="s">
        <v>117</v>
      </c>
      <c r="C1069" t="s">
        <v>118</v>
      </c>
      <c r="D1069" t="s">
        <v>12</v>
      </c>
      <c r="E1069" t="s">
        <v>118</v>
      </c>
      <c r="F1069">
        <v>132.30294915688526</v>
      </c>
      <c r="G1069" t="s">
        <v>122</v>
      </c>
    </row>
    <row r="1070" spans="1:7" x14ac:dyDescent="0.25">
      <c r="A1070" t="s">
        <v>80</v>
      </c>
      <c r="B1070" t="s">
        <v>117</v>
      </c>
      <c r="C1070" t="s">
        <v>118</v>
      </c>
      <c r="D1070" t="s">
        <v>14</v>
      </c>
      <c r="E1070" t="s">
        <v>118</v>
      </c>
      <c r="F1070">
        <v>103.31050955174518</v>
      </c>
      <c r="G1070" t="s">
        <v>122</v>
      </c>
    </row>
    <row r="1071" spans="1:7" x14ac:dyDescent="0.25">
      <c r="A1071" t="s">
        <v>80</v>
      </c>
      <c r="B1071" t="s">
        <v>117</v>
      </c>
      <c r="C1071" t="s">
        <v>118</v>
      </c>
      <c r="D1071" t="s">
        <v>16</v>
      </c>
      <c r="E1071" t="s">
        <v>118</v>
      </c>
      <c r="F1071">
        <v>95.310358428059573</v>
      </c>
      <c r="G1071" t="s">
        <v>122</v>
      </c>
    </row>
    <row r="1072" spans="1:7" x14ac:dyDescent="0.25">
      <c r="A1072" t="s">
        <v>80</v>
      </c>
      <c r="B1072" t="s">
        <v>117</v>
      </c>
      <c r="C1072" t="s">
        <v>118</v>
      </c>
      <c r="D1072" t="s">
        <v>18</v>
      </c>
      <c r="E1072" t="s">
        <v>118</v>
      </c>
      <c r="F1072">
        <v>127.90329145457358</v>
      </c>
      <c r="G1072" t="s">
        <v>122</v>
      </c>
    </row>
    <row r="1073" spans="1:7" x14ac:dyDescent="0.25">
      <c r="A1073" t="s">
        <v>80</v>
      </c>
      <c r="B1073" t="s">
        <v>117</v>
      </c>
      <c r="C1073" t="s">
        <v>118</v>
      </c>
      <c r="D1073" t="s">
        <v>68</v>
      </c>
      <c r="E1073" t="s">
        <v>118</v>
      </c>
      <c r="F1073">
        <v>132.04834074022739</v>
      </c>
      <c r="G1073" t="s">
        <v>122</v>
      </c>
    </row>
    <row r="1074" spans="1:7" x14ac:dyDescent="0.25">
      <c r="A1074" t="s">
        <v>80</v>
      </c>
      <c r="B1074" t="s">
        <v>117</v>
      </c>
      <c r="C1074" t="s">
        <v>118</v>
      </c>
      <c r="D1074" t="s">
        <v>20</v>
      </c>
      <c r="E1074" t="s">
        <v>118</v>
      </c>
      <c r="F1074">
        <v>67.975522001273063</v>
      </c>
      <c r="G1074" t="s">
        <v>122</v>
      </c>
    </row>
    <row r="1075" spans="1:7" x14ac:dyDescent="0.25">
      <c r="A1075" t="s">
        <v>80</v>
      </c>
      <c r="B1075" t="s">
        <v>117</v>
      </c>
      <c r="C1075" t="s">
        <v>118</v>
      </c>
      <c r="D1075" t="s">
        <v>22</v>
      </c>
      <c r="E1075" t="s">
        <v>118</v>
      </c>
      <c r="F1075">
        <v>111.70543147044778</v>
      </c>
      <c r="G1075" t="s">
        <v>122</v>
      </c>
    </row>
    <row r="1076" spans="1:7" x14ac:dyDescent="0.25">
      <c r="A1076" t="s">
        <v>80</v>
      </c>
      <c r="B1076" t="s">
        <v>117</v>
      </c>
      <c r="C1076" t="s">
        <v>118</v>
      </c>
      <c r="D1076" t="s">
        <v>24</v>
      </c>
      <c r="E1076" t="s">
        <v>118</v>
      </c>
      <c r="F1076">
        <v>117.82262694776145</v>
      </c>
      <c r="G1076" t="s">
        <v>122</v>
      </c>
    </row>
    <row r="1077" spans="1:7" x14ac:dyDescent="0.25">
      <c r="A1077" t="s">
        <v>80</v>
      </c>
      <c r="B1077" t="s">
        <v>117</v>
      </c>
      <c r="C1077" t="s">
        <v>118</v>
      </c>
      <c r="D1077" t="s">
        <v>69</v>
      </c>
      <c r="E1077" t="s">
        <v>118</v>
      </c>
      <c r="F1077">
        <v>124.5918029631037</v>
      </c>
      <c r="G1077" t="s">
        <v>122</v>
      </c>
    </row>
    <row r="1078" spans="1:7" x14ac:dyDescent="0.25">
      <c r="A1078" t="s">
        <v>80</v>
      </c>
      <c r="B1078" t="s">
        <v>117</v>
      </c>
      <c r="C1078" t="s">
        <v>118</v>
      </c>
      <c r="D1078" t="s">
        <v>30</v>
      </c>
      <c r="E1078" t="s">
        <v>118</v>
      </c>
      <c r="F1078">
        <v>139.8154646873231</v>
      </c>
      <c r="G1078" t="s">
        <v>122</v>
      </c>
    </row>
    <row r="1079" spans="1:7" x14ac:dyDescent="0.25">
      <c r="A1079" t="s">
        <v>80</v>
      </c>
      <c r="B1079" t="s">
        <v>117</v>
      </c>
      <c r="C1079" t="s">
        <v>118</v>
      </c>
      <c r="D1079" t="s">
        <v>26</v>
      </c>
      <c r="E1079" t="s">
        <v>118</v>
      </c>
      <c r="F1079">
        <v>111.25775352915073</v>
      </c>
      <c r="G1079" t="s">
        <v>122</v>
      </c>
    </row>
    <row r="1080" spans="1:7" x14ac:dyDescent="0.25">
      <c r="A1080" t="s">
        <v>80</v>
      </c>
      <c r="B1080" t="s">
        <v>117</v>
      </c>
      <c r="C1080" t="s">
        <v>118</v>
      </c>
      <c r="D1080" t="s">
        <v>28</v>
      </c>
      <c r="E1080" t="s">
        <v>118</v>
      </c>
      <c r="F1080">
        <v>129.35671273349612</v>
      </c>
      <c r="G1080" t="s">
        <v>122</v>
      </c>
    </row>
    <row r="1081" spans="1:7" x14ac:dyDescent="0.25">
      <c r="A1081" t="s">
        <v>80</v>
      </c>
      <c r="B1081" t="s">
        <v>117</v>
      </c>
      <c r="C1081" t="s">
        <v>118</v>
      </c>
      <c r="D1081" t="s">
        <v>70</v>
      </c>
      <c r="E1081" t="s">
        <v>118</v>
      </c>
      <c r="F1081">
        <v>99.093154344831703</v>
      </c>
      <c r="G1081" t="s">
        <v>122</v>
      </c>
    </row>
    <row r="1082" spans="1:7" x14ac:dyDescent="0.25">
      <c r="A1082" t="s">
        <v>80</v>
      </c>
      <c r="B1082" t="s">
        <v>119</v>
      </c>
      <c r="C1082" t="s">
        <v>118</v>
      </c>
      <c r="D1082" t="s">
        <v>118</v>
      </c>
      <c r="E1082" t="s">
        <v>118</v>
      </c>
      <c r="F1082">
        <v>118.19250176764533</v>
      </c>
      <c r="G1082" t="s">
        <v>122</v>
      </c>
    </row>
    <row r="1083" spans="1:7" x14ac:dyDescent="0.25">
      <c r="A1083" t="s">
        <v>80</v>
      </c>
      <c r="B1083" t="s">
        <v>120</v>
      </c>
      <c r="C1083" t="s">
        <v>118</v>
      </c>
      <c r="D1083" t="s">
        <v>118</v>
      </c>
      <c r="E1083" t="s">
        <v>118</v>
      </c>
      <c r="F1083">
        <v>94.819882910573938</v>
      </c>
      <c r="G1083" t="s">
        <v>122</v>
      </c>
    </row>
    <row r="1084" spans="1:7" x14ac:dyDescent="0.25">
      <c r="A1084" t="s">
        <v>80</v>
      </c>
      <c r="B1084" t="s">
        <v>121</v>
      </c>
      <c r="C1084" t="s">
        <v>118</v>
      </c>
      <c r="D1084" t="s">
        <v>118</v>
      </c>
      <c r="E1084" t="s">
        <v>118</v>
      </c>
      <c r="F1084">
        <v>117.42665993932042</v>
      </c>
      <c r="G1084" t="s">
        <v>122</v>
      </c>
    </row>
    <row r="1085" spans="1:7" x14ac:dyDescent="0.25">
      <c r="A1085" t="s">
        <v>102</v>
      </c>
      <c r="B1085" t="s">
        <v>117</v>
      </c>
      <c r="C1085" t="s">
        <v>118</v>
      </c>
      <c r="D1085" t="s">
        <v>6</v>
      </c>
      <c r="E1085" t="s">
        <v>118</v>
      </c>
      <c r="F1085">
        <v>129.7519646880755</v>
      </c>
      <c r="G1085" t="s">
        <v>122</v>
      </c>
    </row>
    <row r="1086" spans="1:7" x14ac:dyDescent="0.25">
      <c r="A1086" t="s">
        <v>102</v>
      </c>
      <c r="B1086" t="s">
        <v>117</v>
      </c>
      <c r="C1086" t="s">
        <v>118</v>
      </c>
      <c r="D1086" t="s">
        <v>8</v>
      </c>
      <c r="E1086" t="s">
        <v>118</v>
      </c>
      <c r="F1086">
        <v>121.05601718093921</v>
      </c>
      <c r="G1086" t="s">
        <v>122</v>
      </c>
    </row>
    <row r="1087" spans="1:7" x14ac:dyDescent="0.25">
      <c r="A1087" t="s">
        <v>102</v>
      </c>
      <c r="B1087" t="s">
        <v>117</v>
      </c>
      <c r="C1087" t="s">
        <v>118</v>
      </c>
      <c r="D1087" t="s">
        <v>10</v>
      </c>
      <c r="E1087" t="s">
        <v>118</v>
      </c>
      <c r="F1087">
        <v>98.512196233259814</v>
      </c>
      <c r="G1087" t="s">
        <v>122</v>
      </c>
    </row>
    <row r="1088" spans="1:7" x14ac:dyDescent="0.25">
      <c r="A1088" t="s">
        <v>102</v>
      </c>
      <c r="B1088" t="s">
        <v>117</v>
      </c>
      <c r="C1088" t="s">
        <v>118</v>
      </c>
      <c r="D1088" t="s">
        <v>12</v>
      </c>
      <c r="E1088" t="s">
        <v>118</v>
      </c>
      <c r="F1088">
        <v>138.86857627880966</v>
      </c>
      <c r="G1088" t="s">
        <v>122</v>
      </c>
    </row>
    <row r="1089" spans="1:7" x14ac:dyDescent="0.25">
      <c r="A1089" t="s">
        <v>102</v>
      </c>
      <c r="B1089" t="s">
        <v>117</v>
      </c>
      <c r="C1089" t="s">
        <v>118</v>
      </c>
      <c r="D1089" t="s">
        <v>14</v>
      </c>
      <c r="E1089" t="s">
        <v>118</v>
      </c>
      <c r="F1089">
        <v>109.27898311619937</v>
      </c>
      <c r="G1089" t="s">
        <v>122</v>
      </c>
    </row>
    <row r="1090" spans="1:7" x14ac:dyDescent="0.25">
      <c r="A1090" t="s">
        <v>102</v>
      </c>
      <c r="B1090" t="s">
        <v>117</v>
      </c>
      <c r="C1090" t="s">
        <v>118</v>
      </c>
      <c r="D1090" t="s">
        <v>16</v>
      </c>
      <c r="E1090" t="s">
        <v>118</v>
      </c>
      <c r="F1090">
        <v>99.670744780692246</v>
      </c>
      <c r="G1090" t="s">
        <v>122</v>
      </c>
    </row>
    <row r="1091" spans="1:7" x14ac:dyDescent="0.25">
      <c r="A1091" t="s">
        <v>102</v>
      </c>
      <c r="B1091" t="s">
        <v>117</v>
      </c>
      <c r="C1091" t="s">
        <v>118</v>
      </c>
      <c r="D1091" t="s">
        <v>18</v>
      </c>
      <c r="E1091" t="s">
        <v>118</v>
      </c>
      <c r="F1091">
        <v>135.12163191818166</v>
      </c>
      <c r="G1091" t="s">
        <v>122</v>
      </c>
    </row>
    <row r="1092" spans="1:7" x14ac:dyDescent="0.25">
      <c r="A1092" t="s">
        <v>102</v>
      </c>
      <c r="B1092" t="s">
        <v>117</v>
      </c>
      <c r="C1092" t="s">
        <v>118</v>
      </c>
      <c r="D1092" t="s">
        <v>68</v>
      </c>
      <c r="E1092" t="s">
        <v>118</v>
      </c>
      <c r="F1092">
        <v>138.42297225947038</v>
      </c>
      <c r="G1092" t="s">
        <v>122</v>
      </c>
    </row>
    <row r="1093" spans="1:7" x14ac:dyDescent="0.25">
      <c r="A1093" t="s">
        <v>102</v>
      </c>
      <c r="B1093" t="s">
        <v>117</v>
      </c>
      <c r="C1093" t="s">
        <v>118</v>
      </c>
      <c r="D1093" t="s">
        <v>20</v>
      </c>
      <c r="E1093" t="s">
        <v>118</v>
      </c>
      <c r="F1093">
        <v>73.582497190395273</v>
      </c>
      <c r="G1093" t="s">
        <v>122</v>
      </c>
    </row>
    <row r="1094" spans="1:7" x14ac:dyDescent="0.25">
      <c r="A1094" t="s">
        <v>102</v>
      </c>
      <c r="B1094" t="s">
        <v>117</v>
      </c>
      <c r="C1094" t="s">
        <v>118</v>
      </c>
      <c r="D1094" t="s">
        <v>22</v>
      </c>
      <c r="E1094" t="s">
        <v>118</v>
      </c>
      <c r="F1094">
        <v>116.91942134624908</v>
      </c>
      <c r="G1094" t="s">
        <v>122</v>
      </c>
    </row>
    <row r="1095" spans="1:7" x14ac:dyDescent="0.25">
      <c r="A1095" t="s">
        <v>102</v>
      </c>
      <c r="B1095" t="s">
        <v>117</v>
      </c>
      <c r="C1095" t="s">
        <v>118</v>
      </c>
      <c r="D1095" t="s">
        <v>24</v>
      </c>
      <c r="E1095" t="s">
        <v>118</v>
      </c>
      <c r="F1095">
        <v>122.60732396949317</v>
      </c>
      <c r="G1095" t="s">
        <v>122</v>
      </c>
    </row>
    <row r="1096" spans="1:7" x14ac:dyDescent="0.25">
      <c r="A1096" t="s">
        <v>102</v>
      </c>
      <c r="B1096" t="s">
        <v>117</v>
      </c>
      <c r="C1096" t="s">
        <v>118</v>
      </c>
      <c r="D1096" t="s">
        <v>69</v>
      </c>
      <c r="E1096" t="s">
        <v>118</v>
      </c>
      <c r="F1096">
        <v>130.96255623658479</v>
      </c>
      <c r="G1096" t="s">
        <v>122</v>
      </c>
    </row>
    <row r="1097" spans="1:7" x14ac:dyDescent="0.25">
      <c r="A1097" t="s">
        <v>102</v>
      </c>
      <c r="B1097" t="s">
        <v>117</v>
      </c>
      <c r="C1097" t="s">
        <v>118</v>
      </c>
      <c r="D1097" t="s">
        <v>30</v>
      </c>
      <c r="E1097" t="s">
        <v>118</v>
      </c>
      <c r="F1097">
        <v>143.13232016804093</v>
      </c>
      <c r="G1097" t="s">
        <v>122</v>
      </c>
    </row>
    <row r="1098" spans="1:7" x14ac:dyDescent="0.25">
      <c r="A1098" t="s">
        <v>102</v>
      </c>
      <c r="B1098" t="s">
        <v>117</v>
      </c>
      <c r="C1098" t="s">
        <v>118</v>
      </c>
      <c r="D1098" t="s">
        <v>26</v>
      </c>
      <c r="E1098" t="s">
        <v>118</v>
      </c>
      <c r="F1098">
        <v>117.62223539978882</v>
      </c>
      <c r="G1098" t="s">
        <v>122</v>
      </c>
    </row>
    <row r="1099" spans="1:7" x14ac:dyDescent="0.25">
      <c r="A1099" t="s">
        <v>102</v>
      </c>
      <c r="B1099" t="s">
        <v>117</v>
      </c>
      <c r="C1099" t="s">
        <v>118</v>
      </c>
      <c r="D1099" t="s">
        <v>28</v>
      </c>
      <c r="E1099" t="s">
        <v>118</v>
      </c>
      <c r="F1099">
        <v>131.84052542138087</v>
      </c>
      <c r="G1099" t="s">
        <v>122</v>
      </c>
    </row>
    <row r="1100" spans="1:7" x14ac:dyDescent="0.25">
      <c r="A1100" t="s">
        <v>102</v>
      </c>
      <c r="B1100" t="s">
        <v>117</v>
      </c>
      <c r="C1100" t="s">
        <v>118</v>
      </c>
      <c r="D1100" t="s">
        <v>70</v>
      </c>
      <c r="E1100" t="s">
        <v>118</v>
      </c>
      <c r="F1100">
        <v>106.08663955934261</v>
      </c>
      <c r="G1100" t="s">
        <v>122</v>
      </c>
    </row>
    <row r="1101" spans="1:7" x14ac:dyDescent="0.25">
      <c r="A1101" t="s">
        <v>102</v>
      </c>
      <c r="B1101" t="s">
        <v>119</v>
      </c>
      <c r="C1101" t="s">
        <v>118</v>
      </c>
      <c r="D1101" t="s">
        <v>118</v>
      </c>
      <c r="E1101" t="s">
        <v>118</v>
      </c>
      <c r="F1101">
        <v>121.42094021814118</v>
      </c>
      <c r="G1101" t="s">
        <v>122</v>
      </c>
    </row>
    <row r="1102" spans="1:7" x14ac:dyDescent="0.25">
      <c r="A1102" t="s">
        <v>102</v>
      </c>
      <c r="B1102" t="s">
        <v>120</v>
      </c>
      <c r="C1102" t="s">
        <v>118</v>
      </c>
      <c r="D1102" t="s">
        <v>118</v>
      </c>
      <c r="E1102" t="s">
        <v>118</v>
      </c>
      <c r="F1102">
        <v>98.009938820472414</v>
      </c>
      <c r="G1102" t="s">
        <v>122</v>
      </c>
    </row>
    <row r="1103" spans="1:7" x14ac:dyDescent="0.25">
      <c r="A1103" t="s">
        <v>102</v>
      </c>
      <c r="B1103" t="s">
        <v>121</v>
      </c>
      <c r="C1103" t="s">
        <v>118</v>
      </c>
      <c r="D1103" t="s">
        <v>118</v>
      </c>
      <c r="E1103" t="s">
        <v>118</v>
      </c>
      <c r="F1103">
        <v>120.65341004863623</v>
      </c>
      <c r="G1103" t="s">
        <v>122</v>
      </c>
    </row>
    <row r="1104" spans="1:7" x14ac:dyDescent="0.25">
      <c r="A1104">
        <v>1996</v>
      </c>
      <c r="B1104" t="s">
        <v>135</v>
      </c>
      <c r="C1104" t="s">
        <v>118</v>
      </c>
      <c r="D1104" t="s">
        <v>118</v>
      </c>
      <c r="E1104" t="s">
        <v>118</v>
      </c>
      <c r="F1104">
        <v>1240.0019497711251</v>
      </c>
      <c r="G1104" t="s">
        <v>10</v>
      </c>
    </row>
    <row r="1105" spans="1:7" x14ac:dyDescent="0.25">
      <c r="A1105">
        <v>1996</v>
      </c>
      <c r="B1105" t="s">
        <v>123</v>
      </c>
      <c r="C1105" t="s">
        <v>118</v>
      </c>
      <c r="D1105" t="s">
        <v>118</v>
      </c>
      <c r="E1105" t="s">
        <v>118</v>
      </c>
      <c r="F1105">
        <v>5383.1752372264764</v>
      </c>
      <c r="G1105" t="s">
        <v>10</v>
      </c>
    </row>
    <row r="1106" spans="1:7" x14ac:dyDescent="0.25">
      <c r="A1106">
        <v>1996</v>
      </c>
      <c r="B1106" t="s">
        <v>124</v>
      </c>
      <c r="C1106" t="s">
        <v>118</v>
      </c>
      <c r="D1106" t="s">
        <v>118</v>
      </c>
      <c r="E1106" t="s">
        <v>118</v>
      </c>
      <c r="F1106">
        <v>1853.2938116248258</v>
      </c>
      <c r="G1106" t="s">
        <v>10</v>
      </c>
    </row>
    <row r="1107" spans="1:7" x14ac:dyDescent="0.25">
      <c r="A1107">
        <v>1996</v>
      </c>
      <c r="B1107" t="s">
        <v>125</v>
      </c>
      <c r="C1107" t="s">
        <v>118</v>
      </c>
      <c r="D1107" t="s">
        <v>118</v>
      </c>
      <c r="E1107" t="s">
        <v>118</v>
      </c>
      <c r="F1107">
        <v>605.69477797938703</v>
      </c>
      <c r="G1107" t="s">
        <v>10</v>
      </c>
    </row>
    <row r="1108" spans="1:7" x14ac:dyDescent="0.25">
      <c r="A1108">
        <v>1996</v>
      </c>
      <c r="B1108" t="s">
        <v>126</v>
      </c>
      <c r="C1108" t="s">
        <v>118</v>
      </c>
      <c r="D1108" t="s">
        <v>118</v>
      </c>
      <c r="E1108" t="s">
        <v>118</v>
      </c>
      <c r="F1108">
        <v>7673.6466936186371</v>
      </c>
      <c r="G1108" t="s">
        <v>10</v>
      </c>
    </row>
    <row r="1109" spans="1:7" x14ac:dyDescent="0.25">
      <c r="A1109">
        <v>1996</v>
      </c>
      <c r="B1109" t="s">
        <v>127</v>
      </c>
      <c r="C1109" t="s">
        <v>118</v>
      </c>
      <c r="D1109" t="s">
        <v>118</v>
      </c>
      <c r="E1109" t="s">
        <v>118</v>
      </c>
      <c r="F1109">
        <v>7558.3091475267802</v>
      </c>
      <c r="G1109" t="s">
        <v>10</v>
      </c>
    </row>
    <row r="1110" spans="1:7" x14ac:dyDescent="0.25">
      <c r="A1110">
        <v>1997</v>
      </c>
      <c r="B1110" t="s">
        <v>135</v>
      </c>
      <c r="C1110" t="s">
        <v>118</v>
      </c>
      <c r="D1110" t="s">
        <v>118</v>
      </c>
      <c r="E1110" t="s">
        <v>118</v>
      </c>
      <c r="F1110">
        <v>1263.9496220241444</v>
      </c>
      <c r="G1110" t="s">
        <v>10</v>
      </c>
    </row>
    <row r="1111" spans="1:7" x14ac:dyDescent="0.25">
      <c r="A1111">
        <v>1997</v>
      </c>
      <c r="B1111" t="s">
        <v>123</v>
      </c>
      <c r="C1111" t="s">
        <v>118</v>
      </c>
      <c r="D1111" t="s">
        <v>118</v>
      </c>
      <c r="E1111" t="s">
        <v>118</v>
      </c>
      <c r="F1111">
        <v>5760.626451862383</v>
      </c>
      <c r="G1111" t="s">
        <v>10</v>
      </c>
    </row>
    <row r="1112" spans="1:7" x14ac:dyDescent="0.25">
      <c r="A1112">
        <v>1997</v>
      </c>
      <c r="B1112" t="s">
        <v>124</v>
      </c>
      <c r="C1112" t="s">
        <v>118</v>
      </c>
      <c r="D1112" t="s">
        <v>118</v>
      </c>
      <c r="E1112" t="s">
        <v>118</v>
      </c>
      <c r="F1112">
        <v>2043.5655476257023</v>
      </c>
      <c r="G1112" t="s">
        <v>10</v>
      </c>
    </row>
    <row r="1113" spans="1:7" x14ac:dyDescent="0.25">
      <c r="A1113">
        <v>1997</v>
      </c>
      <c r="B1113" t="s">
        <v>125</v>
      </c>
      <c r="C1113" t="s">
        <v>118</v>
      </c>
      <c r="D1113" t="s">
        <v>118</v>
      </c>
      <c r="E1113" t="s">
        <v>118</v>
      </c>
      <c r="F1113">
        <v>676.20761524396141</v>
      </c>
      <c r="G1113" t="s">
        <v>10</v>
      </c>
    </row>
    <row r="1114" spans="1:7" x14ac:dyDescent="0.25">
      <c r="A1114">
        <v>1997</v>
      </c>
      <c r="B1114" t="s">
        <v>126</v>
      </c>
      <c r="C1114" t="s">
        <v>118</v>
      </c>
      <c r="D1114" t="s">
        <v>118</v>
      </c>
      <c r="E1114" t="s">
        <v>118</v>
      </c>
      <c r="F1114">
        <v>8944.3591167210507</v>
      </c>
      <c r="G1114" t="s">
        <v>10</v>
      </c>
    </row>
    <row r="1115" spans="1:7" x14ac:dyDescent="0.25">
      <c r="A1115">
        <v>1997</v>
      </c>
      <c r="B1115" t="s">
        <v>127</v>
      </c>
      <c r="C1115" t="s">
        <v>118</v>
      </c>
      <c r="D1115" t="s">
        <v>118</v>
      </c>
      <c r="E1115" t="s">
        <v>118</v>
      </c>
      <c r="F1115">
        <v>8629.8539673380019</v>
      </c>
      <c r="G1115" t="s">
        <v>10</v>
      </c>
    </row>
    <row r="1116" spans="1:7" x14ac:dyDescent="0.25">
      <c r="A1116">
        <v>1998</v>
      </c>
      <c r="B1116" t="s">
        <v>135</v>
      </c>
      <c r="C1116" t="s">
        <v>118</v>
      </c>
      <c r="D1116" t="s">
        <v>118</v>
      </c>
      <c r="E1116" t="s">
        <v>118</v>
      </c>
      <c r="F1116">
        <v>1408.5278797963724</v>
      </c>
      <c r="G1116" t="s">
        <v>10</v>
      </c>
    </row>
    <row r="1117" spans="1:7" x14ac:dyDescent="0.25">
      <c r="A1117">
        <v>1998</v>
      </c>
      <c r="B1117" t="s">
        <v>123</v>
      </c>
      <c r="C1117" t="s">
        <v>118</v>
      </c>
      <c r="D1117" t="s">
        <v>118</v>
      </c>
      <c r="E1117" t="s">
        <v>118</v>
      </c>
      <c r="F1117">
        <v>6782.3784832540614</v>
      </c>
      <c r="G1117" t="s">
        <v>10</v>
      </c>
    </row>
    <row r="1118" spans="1:7" x14ac:dyDescent="0.25">
      <c r="A1118">
        <v>1998</v>
      </c>
      <c r="B1118" t="s">
        <v>124</v>
      </c>
      <c r="C1118" t="s">
        <v>118</v>
      </c>
      <c r="D1118" t="s">
        <v>118</v>
      </c>
      <c r="E1118" t="s">
        <v>118</v>
      </c>
      <c r="F1118">
        <v>2521.7829490923641</v>
      </c>
      <c r="G1118" t="s">
        <v>10</v>
      </c>
    </row>
    <row r="1119" spans="1:7" x14ac:dyDescent="0.25">
      <c r="A1119">
        <v>1998</v>
      </c>
      <c r="B1119" t="s">
        <v>125</v>
      </c>
      <c r="C1119" t="s">
        <v>118</v>
      </c>
      <c r="D1119" t="s">
        <v>118</v>
      </c>
      <c r="E1119" t="s">
        <v>118</v>
      </c>
      <c r="F1119">
        <v>764.6571454075214</v>
      </c>
      <c r="G1119" t="s">
        <v>10</v>
      </c>
    </row>
    <row r="1120" spans="1:7" x14ac:dyDescent="0.25">
      <c r="A1120">
        <v>1998</v>
      </c>
      <c r="B1120" t="s">
        <v>126</v>
      </c>
      <c r="C1120" t="s">
        <v>118</v>
      </c>
      <c r="D1120" t="s">
        <v>118</v>
      </c>
      <c r="E1120" t="s">
        <v>118</v>
      </c>
      <c r="F1120">
        <v>8476.3583282162017</v>
      </c>
      <c r="G1120" t="s">
        <v>10</v>
      </c>
    </row>
    <row r="1121" spans="1:7" x14ac:dyDescent="0.25">
      <c r="A1121">
        <v>1998</v>
      </c>
      <c r="B1121" t="s">
        <v>127</v>
      </c>
      <c r="C1121" t="s">
        <v>118</v>
      </c>
      <c r="D1121" t="s">
        <v>118</v>
      </c>
      <c r="E1121" t="s">
        <v>118</v>
      </c>
      <c r="F1121">
        <v>8934.1470965988501</v>
      </c>
      <c r="G1121" t="s">
        <v>10</v>
      </c>
    </row>
    <row r="1122" spans="1:7" x14ac:dyDescent="0.25">
      <c r="A1122">
        <v>1999</v>
      </c>
      <c r="B1122" t="s">
        <v>135</v>
      </c>
      <c r="C1122" t="s">
        <v>118</v>
      </c>
      <c r="D1122" t="s">
        <v>118</v>
      </c>
      <c r="E1122" t="s">
        <v>118</v>
      </c>
      <c r="F1122">
        <v>1537.9792208503534</v>
      </c>
      <c r="G1122" t="s">
        <v>10</v>
      </c>
    </row>
    <row r="1123" spans="1:7" x14ac:dyDescent="0.25">
      <c r="A1123">
        <v>1999</v>
      </c>
      <c r="B1123" t="s">
        <v>123</v>
      </c>
      <c r="C1123" t="s">
        <v>118</v>
      </c>
      <c r="D1123" t="s">
        <v>118</v>
      </c>
      <c r="E1123" t="s">
        <v>118</v>
      </c>
      <c r="F1123">
        <v>7197.1572609750583</v>
      </c>
      <c r="G1123" t="s">
        <v>10</v>
      </c>
    </row>
    <row r="1124" spans="1:7" x14ac:dyDescent="0.25">
      <c r="A1124">
        <v>1999</v>
      </c>
      <c r="B1124" t="s">
        <v>124</v>
      </c>
      <c r="C1124" t="s">
        <v>118</v>
      </c>
      <c r="D1124" t="s">
        <v>118</v>
      </c>
      <c r="E1124" t="s">
        <v>118</v>
      </c>
      <c r="F1124">
        <v>2702.3009935187956</v>
      </c>
      <c r="G1124" t="s">
        <v>10</v>
      </c>
    </row>
    <row r="1125" spans="1:7" x14ac:dyDescent="0.25">
      <c r="A1125">
        <v>1999</v>
      </c>
      <c r="B1125" t="s">
        <v>125</v>
      </c>
      <c r="C1125" t="s">
        <v>118</v>
      </c>
      <c r="D1125" t="s">
        <v>118</v>
      </c>
      <c r="E1125" t="s">
        <v>118</v>
      </c>
      <c r="F1125">
        <v>688.2978218793462</v>
      </c>
      <c r="G1125" t="s">
        <v>10</v>
      </c>
    </row>
    <row r="1126" spans="1:7" x14ac:dyDescent="0.25">
      <c r="A1126">
        <v>1999</v>
      </c>
      <c r="B1126" t="s">
        <v>126</v>
      </c>
      <c r="C1126" t="s">
        <v>118</v>
      </c>
      <c r="D1126" t="s">
        <v>118</v>
      </c>
      <c r="E1126" t="s">
        <v>118</v>
      </c>
      <c r="F1126">
        <v>7437.7446141977271</v>
      </c>
      <c r="G1126" t="s">
        <v>10</v>
      </c>
    </row>
    <row r="1127" spans="1:7" x14ac:dyDescent="0.25">
      <c r="A1127">
        <v>1999</v>
      </c>
      <c r="B1127" t="s">
        <v>127</v>
      </c>
      <c r="C1127" t="s">
        <v>118</v>
      </c>
      <c r="D1127" t="s">
        <v>118</v>
      </c>
      <c r="E1127" t="s">
        <v>118</v>
      </c>
      <c r="F1127">
        <v>7902.7751343332093</v>
      </c>
      <c r="G1127" t="s">
        <v>10</v>
      </c>
    </row>
    <row r="1128" spans="1:7" x14ac:dyDescent="0.25">
      <c r="A1128">
        <v>2000</v>
      </c>
      <c r="B1128" t="s">
        <v>135</v>
      </c>
      <c r="C1128" t="s">
        <v>118</v>
      </c>
      <c r="D1128" t="s">
        <v>118</v>
      </c>
      <c r="E1128" t="s">
        <v>118</v>
      </c>
      <c r="F1128">
        <v>1613.3639972697749</v>
      </c>
      <c r="G1128" t="s">
        <v>10</v>
      </c>
    </row>
    <row r="1129" spans="1:7" x14ac:dyDescent="0.25">
      <c r="A1129">
        <v>2000</v>
      </c>
      <c r="B1129" t="s">
        <v>123</v>
      </c>
      <c r="C1129" t="s">
        <v>118</v>
      </c>
      <c r="D1129" t="s">
        <v>118</v>
      </c>
      <c r="E1129" t="s">
        <v>118</v>
      </c>
      <c r="F1129">
        <v>7106.8208731064215</v>
      </c>
      <c r="G1129" t="s">
        <v>10</v>
      </c>
    </row>
    <row r="1130" spans="1:7" x14ac:dyDescent="0.25">
      <c r="A1130">
        <v>2000</v>
      </c>
      <c r="B1130" t="s">
        <v>124</v>
      </c>
      <c r="C1130" t="s">
        <v>118</v>
      </c>
      <c r="D1130" t="s">
        <v>118</v>
      </c>
      <c r="E1130" t="s">
        <v>118</v>
      </c>
      <c r="F1130">
        <v>2680.3152283577479</v>
      </c>
      <c r="G1130" t="s">
        <v>10</v>
      </c>
    </row>
    <row r="1131" spans="1:7" x14ac:dyDescent="0.25">
      <c r="A1131">
        <v>2000</v>
      </c>
      <c r="B1131" t="s">
        <v>125</v>
      </c>
      <c r="C1131" t="s">
        <v>118</v>
      </c>
      <c r="D1131" t="s">
        <v>118</v>
      </c>
      <c r="E1131" t="s">
        <v>118</v>
      </c>
      <c r="F1131">
        <v>718.89309803245828</v>
      </c>
      <c r="G1131" t="s">
        <v>10</v>
      </c>
    </row>
    <row r="1132" spans="1:7" x14ac:dyDescent="0.25">
      <c r="A1132">
        <v>2000</v>
      </c>
      <c r="B1132" t="s">
        <v>126</v>
      </c>
      <c r="C1132" t="s">
        <v>118</v>
      </c>
      <c r="D1132" t="s">
        <v>118</v>
      </c>
      <c r="E1132" t="s">
        <v>118</v>
      </c>
      <c r="F1132">
        <v>8252.1102653983125</v>
      </c>
      <c r="G1132" t="s">
        <v>10</v>
      </c>
    </row>
    <row r="1133" spans="1:7" x14ac:dyDescent="0.25">
      <c r="A1133">
        <v>2000</v>
      </c>
      <c r="B1133" t="s">
        <v>127</v>
      </c>
      <c r="C1133" t="s">
        <v>118</v>
      </c>
      <c r="D1133" t="s">
        <v>118</v>
      </c>
      <c r="E1133" t="s">
        <v>118</v>
      </c>
      <c r="F1133">
        <v>8405.0064135158718</v>
      </c>
      <c r="G1133" t="s">
        <v>10</v>
      </c>
    </row>
    <row r="1134" spans="1:7" x14ac:dyDescent="0.25">
      <c r="A1134">
        <v>2001</v>
      </c>
      <c r="B1134" t="s">
        <v>135</v>
      </c>
      <c r="C1134" t="s">
        <v>118</v>
      </c>
      <c r="D1134" t="s">
        <v>118</v>
      </c>
      <c r="E1134" t="s">
        <v>118</v>
      </c>
      <c r="F1134">
        <v>1767.7448131226629</v>
      </c>
      <c r="G1134" t="s">
        <v>10</v>
      </c>
    </row>
    <row r="1135" spans="1:7" x14ac:dyDescent="0.25">
      <c r="A1135">
        <v>2001</v>
      </c>
      <c r="B1135" t="s">
        <v>123</v>
      </c>
      <c r="C1135" t="s">
        <v>118</v>
      </c>
      <c r="D1135" t="s">
        <v>118</v>
      </c>
      <c r="E1135" t="s">
        <v>118</v>
      </c>
      <c r="F1135">
        <v>7520.7625113365384</v>
      </c>
      <c r="G1135" t="s">
        <v>10</v>
      </c>
    </row>
    <row r="1136" spans="1:7" x14ac:dyDescent="0.25">
      <c r="A1136">
        <v>2001</v>
      </c>
      <c r="B1136" t="s">
        <v>124</v>
      </c>
      <c r="C1136" t="s">
        <v>118</v>
      </c>
      <c r="D1136" t="s">
        <v>118</v>
      </c>
      <c r="E1136" t="s">
        <v>118</v>
      </c>
      <c r="F1136">
        <v>2010.0430989628915</v>
      </c>
      <c r="G1136" t="s">
        <v>10</v>
      </c>
    </row>
    <row r="1137" spans="1:7" x14ac:dyDescent="0.25">
      <c r="A1137">
        <v>2001</v>
      </c>
      <c r="B1137" t="s">
        <v>125</v>
      </c>
      <c r="C1137" t="s">
        <v>118</v>
      </c>
      <c r="D1137" t="s">
        <v>118</v>
      </c>
      <c r="E1137" t="s">
        <v>118</v>
      </c>
      <c r="F1137">
        <v>731.8652409056175</v>
      </c>
      <c r="G1137" t="s">
        <v>10</v>
      </c>
    </row>
    <row r="1138" spans="1:7" x14ac:dyDescent="0.25">
      <c r="A1138">
        <v>2001</v>
      </c>
      <c r="B1138" t="s">
        <v>126</v>
      </c>
      <c r="C1138" t="s">
        <v>118</v>
      </c>
      <c r="D1138" t="s">
        <v>118</v>
      </c>
      <c r="E1138" t="s">
        <v>118</v>
      </c>
      <c r="F1138">
        <v>8417.75708674616</v>
      </c>
      <c r="G1138" t="s">
        <v>10</v>
      </c>
    </row>
    <row r="1139" spans="1:7" x14ac:dyDescent="0.25">
      <c r="A1139">
        <v>2001</v>
      </c>
      <c r="B1139" t="s">
        <v>127</v>
      </c>
      <c r="C1139" t="s">
        <v>118</v>
      </c>
      <c r="D1139" t="s">
        <v>118</v>
      </c>
      <c r="E1139" t="s">
        <v>118</v>
      </c>
      <c r="F1139">
        <v>8195.2664103897314</v>
      </c>
      <c r="G1139" t="s">
        <v>10</v>
      </c>
    </row>
    <row r="1140" spans="1:7" x14ac:dyDescent="0.25">
      <c r="A1140">
        <v>2002</v>
      </c>
      <c r="B1140" t="s">
        <v>135</v>
      </c>
      <c r="C1140" t="s">
        <v>118</v>
      </c>
      <c r="D1140" t="s">
        <v>118</v>
      </c>
      <c r="E1140" t="s">
        <v>118</v>
      </c>
      <c r="F1140">
        <v>1971.6546657850497</v>
      </c>
      <c r="G1140" t="s">
        <v>10</v>
      </c>
    </row>
    <row r="1141" spans="1:7" x14ac:dyDescent="0.25">
      <c r="A1141">
        <v>2002</v>
      </c>
      <c r="B1141" t="s">
        <v>123</v>
      </c>
      <c r="C1141" t="s">
        <v>118</v>
      </c>
      <c r="D1141" t="s">
        <v>118</v>
      </c>
      <c r="E1141" t="s">
        <v>118</v>
      </c>
      <c r="F1141">
        <v>8162.1533573523493</v>
      </c>
      <c r="G1141" t="s">
        <v>10</v>
      </c>
    </row>
    <row r="1142" spans="1:7" x14ac:dyDescent="0.25">
      <c r="A1142">
        <v>2002</v>
      </c>
      <c r="B1142" t="s">
        <v>124</v>
      </c>
      <c r="C1142" t="s">
        <v>118</v>
      </c>
      <c r="D1142" t="s">
        <v>118</v>
      </c>
      <c r="E1142" t="s">
        <v>118</v>
      </c>
      <c r="F1142">
        <v>1898.1651307768227</v>
      </c>
      <c r="G1142" t="s">
        <v>10</v>
      </c>
    </row>
    <row r="1143" spans="1:7" x14ac:dyDescent="0.25">
      <c r="A1143">
        <v>2002</v>
      </c>
      <c r="B1143" t="s">
        <v>125</v>
      </c>
      <c r="C1143" t="s">
        <v>118</v>
      </c>
      <c r="D1143" t="s">
        <v>118</v>
      </c>
      <c r="E1143" t="s">
        <v>118</v>
      </c>
      <c r="F1143">
        <v>815.77631498912672</v>
      </c>
      <c r="G1143" t="s">
        <v>10</v>
      </c>
    </row>
    <row r="1144" spans="1:7" x14ac:dyDescent="0.25">
      <c r="A1144">
        <v>2002</v>
      </c>
      <c r="B1144" t="s">
        <v>126</v>
      </c>
      <c r="C1144" t="s">
        <v>118</v>
      </c>
      <c r="D1144" t="s">
        <v>118</v>
      </c>
      <c r="E1144" t="s">
        <v>118</v>
      </c>
      <c r="F1144">
        <v>8042.6542289402323</v>
      </c>
      <c r="G1144" t="s">
        <v>10</v>
      </c>
    </row>
    <row r="1145" spans="1:7" x14ac:dyDescent="0.25">
      <c r="A1145">
        <v>2002</v>
      </c>
      <c r="B1145" t="s">
        <v>127</v>
      </c>
      <c r="C1145" t="s">
        <v>118</v>
      </c>
      <c r="D1145" t="s">
        <v>118</v>
      </c>
      <c r="E1145" t="s">
        <v>118</v>
      </c>
      <c r="F1145">
        <v>8089.5524272921739</v>
      </c>
      <c r="G1145" t="s">
        <v>10</v>
      </c>
    </row>
    <row r="1146" spans="1:7" x14ac:dyDescent="0.25">
      <c r="A1146">
        <v>2003</v>
      </c>
      <c r="B1146" t="s">
        <v>135</v>
      </c>
      <c r="C1146" t="s">
        <v>118</v>
      </c>
      <c r="D1146" t="s">
        <v>118</v>
      </c>
      <c r="E1146" t="s">
        <v>118</v>
      </c>
      <c r="F1146">
        <v>1973.8054281568905</v>
      </c>
      <c r="G1146" t="s">
        <v>10</v>
      </c>
    </row>
    <row r="1147" spans="1:7" x14ac:dyDescent="0.25">
      <c r="A1147">
        <v>2003</v>
      </c>
      <c r="B1147" t="s">
        <v>123</v>
      </c>
      <c r="C1147" t="s">
        <v>118</v>
      </c>
      <c r="D1147" t="s">
        <v>118</v>
      </c>
      <c r="E1147" t="s">
        <v>118</v>
      </c>
      <c r="F1147">
        <v>8299.0949096407458</v>
      </c>
      <c r="G1147" t="s">
        <v>10</v>
      </c>
    </row>
    <row r="1148" spans="1:7" x14ac:dyDescent="0.25">
      <c r="A1148">
        <v>2003</v>
      </c>
      <c r="B1148" t="s">
        <v>124</v>
      </c>
      <c r="C1148" t="s">
        <v>118</v>
      </c>
      <c r="D1148" t="s">
        <v>118</v>
      </c>
      <c r="E1148" t="s">
        <v>118</v>
      </c>
      <c r="F1148">
        <v>2558.1568813264371</v>
      </c>
      <c r="G1148" t="s">
        <v>10</v>
      </c>
    </row>
    <row r="1149" spans="1:7" x14ac:dyDescent="0.25">
      <c r="A1149">
        <v>2003</v>
      </c>
      <c r="B1149" t="s">
        <v>125</v>
      </c>
      <c r="C1149" t="s">
        <v>118</v>
      </c>
      <c r="D1149" t="s">
        <v>118</v>
      </c>
      <c r="E1149" t="s">
        <v>118</v>
      </c>
      <c r="F1149">
        <v>908.47923827857858</v>
      </c>
      <c r="G1149" t="s">
        <v>10</v>
      </c>
    </row>
    <row r="1150" spans="1:7" x14ac:dyDescent="0.25">
      <c r="A1150">
        <v>2003</v>
      </c>
      <c r="B1150" t="s">
        <v>126</v>
      </c>
      <c r="C1150" t="s">
        <v>118</v>
      </c>
      <c r="D1150" t="s">
        <v>118</v>
      </c>
      <c r="E1150" t="s">
        <v>118</v>
      </c>
      <c r="F1150">
        <v>7908.1746968276575</v>
      </c>
      <c r="G1150" t="s">
        <v>10</v>
      </c>
    </row>
    <row r="1151" spans="1:7" x14ac:dyDescent="0.25">
      <c r="A1151">
        <v>2003</v>
      </c>
      <c r="B1151" t="s">
        <v>127</v>
      </c>
      <c r="C1151" t="s">
        <v>118</v>
      </c>
      <c r="D1151" t="s">
        <v>118</v>
      </c>
      <c r="E1151" t="s">
        <v>118</v>
      </c>
      <c r="F1151">
        <v>8044.2551509451914</v>
      </c>
      <c r="G1151" t="s">
        <v>10</v>
      </c>
    </row>
    <row r="1152" spans="1:7" x14ac:dyDescent="0.25">
      <c r="A1152">
        <v>2004</v>
      </c>
      <c r="B1152" t="s">
        <v>135</v>
      </c>
      <c r="C1152" t="s">
        <v>118</v>
      </c>
      <c r="D1152" t="s">
        <v>118</v>
      </c>
      <c r="E1152" t="s">
        <v>118</v>
      </c>
      <c r="F1152">
        <v>2130.355329368283</v>
      </c>
      <c r="G1152" t="s">
        <v>10</v>
      </c>
    </row>
    <row r="1153" spans="1:7" x14ac:dyDescent="0.25">
      <c r="A1153">
        <v>2004</v>
      </c>
      <c r="B1153" t="s">
        <v>123</v>
      </c>
      <c r="C1153" t="s">
        <v>118</v>
      </c>
      <c r="D1153" t="s">
        <v>118</v>
      </c>
      <c r="E1153" t="s">
        <v>118</v>
      </c>
      <c r="F1153">
        <v>9421.6951661562343</v>
      </c>
      <c r="G1153" t="s">
        <v>10</v>
      </c>
    </row>
    <row r="1154" spans="1:7" x14ac:dyDescent="0.25">
      <c r="A1154">
        <v>2004</v>
      </c>
      <c r="B1154" t="s">
        <v>124</v>
      </c>
      <c r="C1154" t="s">
        <v>118</v>
      </c>
      <c r="D1154" t="s">
        <v>118</v>
      </c>
      <c r="E1154" t="s">
        <v>118</v>
      </c>
      <c r="F1154">
        <v>2777.2101006196744</v>
      </c>
      <c r="G1154" t="s">
        <v>10</v>
      </c>
    </row>
    <row r="1155" spans="1:7" x14ac:dyDescent="0.25">
      <c r="A1155">
        <v>2004</v>
      </c>
      <c r="B1155" t="s">
        <v>125</v>
      </c>
      <c r="C1155" t="s">
        <v>118</v>
      </c>
      <c r="D1155" t="s">
        <v>118</v>
      </c>
      <c r="E1155" t="s">
        <v>118</v>
      </c>
      <c r="F1155">
        <v>1315.7744031230327</v>
      </c>
      <c r="G1155" t="s">
        <v>10</v>
      </c>
    </row>
    <row r="1156" spans="1:7" x14ac:dyDescent="0.25">
      <c r="A1156">
        <v>2004</v>
      </c>
      <c r="B1156" t="s">
        <v>126</v>
      </c>
      <c r="C1156" t="s">
        <v>118</v>
      </c>
      <c r="D1156" t="s">
        <v>118</v>
      </c>
      <c r="E1156" t="s">
        <v>118</v>
      </c>
      <c r="F1156">
        <v>9147.223690740384</v>
      </c>
      <c r="G1156" t="s">
        <v>10</v>
      </c>
    </row>
    <row r="1157" spans="1:7" x14ac:dyDescent="0.25">
      <c r="A1157">
        <v>2004</v>
      </c>
      <c r="B1157" t="s">
        <v>127</v>
      </c>
      <c r="C1157" t="s">
        <v>118</v>
      </c>
      <c r="D1157" t="s">
        <v>118</v>
      </c>
      <c r="E1157" t="s">
        <v>118</v>
      </c>
      <c r="F1157">
        <v>9692.055328223636</v>
      </c>
      <c r="G1157" t="s">
        <v>10</v>
      </c>
    </row>
    <row r="1158" spans="1:7" x14ac:dyDescent="0.25">
      <c r="A1158">
        <v>2005</v>
      </c>
      <c r="B1158" t="s">
        <v>135</v>
      </c>
      <c r="C1158" t="s">
        <v>118</v>
      </c>
      <c r="D1158" t="s">
        <v>118</v>
      </c>
      <c r="E1158" t="s">
        <v>118</v>
      </c>
      <c r="F1158">
        <v>2328.4925386969876</v>
      </c>
      <c r="G1158" t="s">
        <v>10</v>
      </c>
    </row>
    <row r="1159" spans="1:7" x14ac:dyDescent="0.25">
      <c r="A1159">
        <v>2005</v>
      </c>
      <c r="B1159" t="s">
        <v>123</v>
      </c>
      <c r="C1159" t="s">
        <v>118</v>
      </c>
      <c r="D1159" t="s">
        <v>118</v>
      </c>
      <c r="E1159" t="s">
        <v>118</v>
      </c>
      <c r="F1159">
        <v>10256.741537694501</v>
      </c>
      <c r="G1159" t="s">
        <v>10</v>
      </c>
    </row>
    <row r="1160" spans="1:7" x14ac:dyDescent="0.25">
      <c r="A1160">
        <v>2005</v>
      </c>
      <c r="B1160" t="s">
        <v>124</v>
      </c>
      <c r="C1160" t="s">
        <v>118</v>
      </c>
      <c r="D1160" t="s">
        <v>118</v>
      </c>
      <c r="E1160" t="s">
        <v>118</v>
      </c>
      <c r="F1160">
        <v>3213.8465550176275</v>
      </c>
      <c r="G1160" t="s">
        <v>10</v>
      </c>
    </row>
    <row r="1161" spans="1:7" x14ac:dyDescent="0.25">
      <c r="A1161">
        <v>2005</v>
      </c>
      <c r="B1161" t="s">
        <v>125</v>
      </c>
      <c r="C1161" t="s">
        <v>118</v>
      </c>
      <c r="D1161" t="s">
        <v>118</v>
      </c>
      <c r="E1161" t="s">
        <v>118</v>
      </c>
      <c r="F1161">
        <v>1280.3166973167959</v>
      </c>
      <c r="G1161" t="s">
        <v>10</v>
      </c>
    </row>
    <row r="1162" spans="1:7" x14ac:dyDescent="0.25">
      <c r="A1162">
        <v>2005</v>
      </c>
      <c r="B1162" t="s">
        <v>126</v>
      </c>
      <c r="C1162" t="s">
        <v>118</v>
      </c>
      <c r="D1162" t="s">
        <v>118</v>
      </c>
      <c r="E1162" t="s">
        <v>118</v>
      </c>
      <c r="F1162">
        <v>11343.421801528963</v>
      </c>
      <c r="G1162" t="s">
        <v>10</v>
      </c>
    </row>
    <row r="1163" spans="1:7" x14ac:dyDescent="0.25">
      <c r="A1163">
        <v>2005</v>
      </c>
      <c r="B1163" t="s">
        <v>127</v>
      </c>
      <c r="C1163" t="s">
        <v>118</v>
      </c>
      <c r="D1163" t="s">
        <v>118</v>
      </c>
      <c r="E1163" t="s">
        <v>118</v>
      </c>
      <c r="F1163">
        <v>11798.912390942742</v>
      </c>
      <c r="G1163" t="s">
        <v>10</v>
      </c>
    </row>
    <row r="1164" spans="1:7" x14ac:dyDescent="0.25">
      <c r="A1164">
        <v>2006</v>
      </c>
      <c r="B1164" t="s">
        <v>135</v>
      </c>
      <c r="C1164" t="s">
        <v>118</v>
      </c>
      <c r="D1164" t="s">
        <v>118</v>
      </c>
      <c r="E1164" t="s">
        <v>118</v>
      </c>
      <c r="F1164">
        <v>2494.0498546327772</v>
      </c>
      <c r="G1164" t="s">
        <v>10</v>
      </c>
    </row>
    <row r="1165" spans="1:7" x14ac:dyDescent="0.25">
      <c r="A1165">
        <v>2006</v>
      </c>
      <c r="B1165" t="s">
        <v>123</v>
      </c>
      <c r="C1165" t="s">
        <v>118</v>
      </c>
      <c r="D1165" t="s">
        <v>118</v>
      </c>
      <c r="E1165" t="s">
        <v>118</v>
      </c>
      <c r="F1165">
        <v>11403.472846492909</v>
      </c>
      <c r="G1165" t="s">
        <v>10</v>
      </c>
    </row>
    <row r="1166" spans="1:7" x14ac:dyDescent="0.25">
      <c r="A1166">
        <v>2006</v>
      </c>
      <c r="B1166" t="s">
        <v>124</v>
      </c>
      <c r="C1166" t="s">
        <v>118</v>
      </c>
      <c r="D1166" t="s">
        <v>118</v>
      </c>
      <c r="E1166" t="s">
        <v>118</v>
      </c>
      <c r="F1166">
        <v>4020.6281732764783</v>
      </c>
      <c r="G1166" t="s">
        <v>10</v>
      </c>
    </row>
    <row r="1167" spans="1:7" x14ac:dyDescent="0.25">
      <c r="A1167">
        <v>2006</v>
      </c>
      <c r="B1167" t="s">
        <v>125</v>
      </c>
      <c r="C1167" t="s">
        <v>118</v>
      </c>
      <c r="D1167" t="s">
        <v>118</v>
      </c>
      <c r="E1167" t="s">
        <v>118</v>
      </c>
      <c r="F1167">
        <v>1317.055689392887</v>
      </c>
      <c r="G1167" t="s">
        <v>10</v>
      </c>
    </row>
    <row r="1168" spans="1:7" x14ac:dyDescent="0.25">
      <c r="A1168">
        <v>2006</v>
      </c>
      <c r="B1168" t="s">
        <v>126</v>
      </c>
      <c r="C1168" t="s">
        <v>118</v>
      </c>
      <c r="D1168" t="s">
        <v>118</v>
      </c>
      <c r="E1168" t="s">
        <v>118</v>
      </c>
      <c r="F1168">
        <v>12911.451374840513</v>
      </c>
      <c r="G1168" t="s">
        <v>10</v>
      </c>
    </row>
    <row r="1169" spans="1:7" x14ac:dyDescent="0.25">
      <c r="A1169">
        <v>2006</v>
      </c>
      <c r="B1169" t="s">
        <v>127</v>
      </c>
      <c r="C1169" t="s">
        <v>118</v>
      </c>
      <c r="D1169" t="s">
        <v>118</v>
      </c>
      <c r="E1169" t="s">
        <v>118</v>
      </c>
      <c r="F1169">
        <v>13486.936425623313</v>
      </c>
      <c r="G1169" t="s">
        <v>10</v>
      </c>
    </row>
    <row r="1170" spans="1:7" x14ac:dyDescent="0.25">
      <c r="A1170">
        <v>2007</v>
      </c>
      <c r="B1170" t="s">
        <v>135</v>
      </c>
      <c r="C1170" t="s">
        <v>118</v>
      </c>
      <c r="D1170" t="s">
        <v>118</v>
      </c>
      <c r="E1170" t="s">
        <v>118</v>
      </c>
      <c r="F1170">
        <v>2658.0375504053713</v>
      </c>
      <c r="G1170" t="s">
        <v>10</v>
      </c>
    </row>
    <row r="1171" spans="1:7" x14ac:dyDescent="0.25">
      <c r="A1171">
        <v>2007</v>
      </c>
      <c r="B1171" t="s">
        <v>123</v>
      </c>
      <c r="C1171" t="s">
        <v>118</v>
      </c>
      <c r="D1171" t="s">
        <v>118</v>
      </c>
      <c r="E1171" t="s">
        <v>118</v>
      </c>
      <c r="F1171">
        <v>12396.648517060274</v>
      </c>
      <c r="G1171" t="s">
        <v>10</v>
      </c>
    </row>
    <row r="1172" spans="1:7" x14ac:dyDescent="0.25">
      <c r="A1172">
        <v>2007</v>
      </c>
      <c r="B1172" t="s">
        <v>124</v>
      </c>
      <c r="C1172" t="s">
        <v>118</v>
      </c>
      <c r="D1172" t="s">
        <v>118</v>
      </c>
      <c r="E1172" t="s">
        <v>118</v>
      </c>
      <c r="F1172">
        <v>5941.6542791078436</v>
      </c>
      <c r="G1172" t="s">
        <v>10</v>
      </c>
    </row>
    <row r="1173" spans="1:7" x14ac:dyDescent="0.25">
      <c r="A1173">
        <v>2007</v>
      </c>
      <c r="B1173" t="s">
        <v>125</v>
      </c>
      <c r="C1173" t="s">
        <v>118</v>
      </c>
      <c r="D1173" t="s">
        <v>118</v>
      </c>
      <c r="E1173" t="s">
        <v>118</v>
      </c>
      <c r="F1173">
        <v>1743.3885557767046</v>
      </c>
      <c r="G1173" t="s">
        <v>10</v>
      </c>
    </row>
    <row r="1174" spans="1:7" x14ac:dyDescent="0.25">
      <c r="A1174">
        <v>2007</v>
      </c>
      <c r="B1174" t="s">
        <v>126</v>
      </c>
      <c r="C1174" t="s">
        <v>118</v>
      </c>
      <c r="D1174" t="s">
        <v>118</v>
      </c>
      <c r="E1174" t="s">
        <v>118</v>
      </c>
      <c r="F1174">
        <v>15632.029196771173</v>
      </c>
      <c r="G1174" t="s">
        <v>10</v>
      </c>
    </row>
    <row r="1175" spans="1:7" x14ac:dyDescent="0.25">
      <c r="A1175">
        <v>2007</v>
      </c>
      <c r="B1175" t="s">
        <v>127</v>
      </c>
      <c r="C1175" t="s">
        <v>118</v>
      </c>
      <c r="D1175" t="s">
        <v>118</v>
      </c>
      <c r="E1175" t="s">
        <v>118</v>
      </c>
      <c r="F1175">
        <v>16654.324290852946</v>
      </c>
      <c r="G1175" t="s">
        <v>10</v>
      </c>
    </row>
    <row r="1176" spans="1:7" x14ac:dyDescent="0.25">
      <c r="A1176">
        <v>2008</v>
      </c>
      <c r="B1176" t="s">
        <v>135</v>
      </c>
      <c r="C1176" t="s">
        <v>118</v>
      </c>
      <c r="D1176" t="s">
        <v>118</v>
      </c>
      <c r="E1176" t="s">
        <v>118</v>
      </c>
      <c r="F1176">
        <v>3030.7768239640759</v>
      </c>
      <c r="G1176" t="s">
        <v>10</v>
      </c>
    </row>
    <row r="1177" spans="1:7" x14ac:dyDescent="0.25">
      <c r="A1177">
        <v>2008</v>
      </c>
      <c r="B1177" t="s">
        <v>123</v>
      </c>
      <c r="C1177" t="s">
        <v>118</v>
      </c>
      <c r="D1177" t="s">
        <v>118</v>
      </c>
      <c r="E1177" t="s">
        <v>118</v>
      </c>
      <c r="F1177">
        <v>14099.274070212554</v>
      </c>
      <c r="G1177" t="s">
        <v>10</v>
      </c>
    </row>
    <row r="1178" spans="1:7" x14ac:dyDescent="0.25">
      <c r="A1178">
        <v>2008</v>
      </c>
      <c r="B1178" t="s">
        <v>124</v>
      </c>
      <c r="C1178" t="s">
        <v>118</v>
      </c>
      <c r="D1178" t="s">
        <v>118</v>
      </c>
      <c r="E1178" t="s">
        <v>118</v>
      </c>
      <c r="F1178">
        <v>7957.3110917582599</v>
      </c>
      <c r="G1178" t="s">
        <v>10</v>
      </c>
    </row>
    <row r="1179" spans="1:7" x14ac:dyDescent="0.25">
      <c r="A1179">
        <v>2008</v>
      </c>
      <c r="B1179" t="s">
        <v>125</v>
      </c>
      <c r="C1179" t="s">
        <v>118</v>
      </c>
      <c r="D1179" t="s">
        <v>118</v>
      </c>
      <c r="E1179" t="s">
        <v>118</v>
      </c>
      <c r="F1179">
        <v>2688.8691077002954</v>
      </c>
      <c r="G1179" t="s">
        <v>10</v>
      </c>
    </row>
    <row r="1180" spans="1:7" x14ac:dyDescent="0.25">
      <c r="A1180">
        <v>2008</v>
      </c>
      <c r="B1180" t="s">
        <v>126</v>
      </c>
      <c r="C1180" t="s">
        <v>118</v>
      </c>
      <c r="D1180" t="s">
        <v>118</v>
      </c>
      <c r="E1180" t="s">
        <v>118</v>
      </c>
      <c r="F1180">
        <v>20139.437661573764</v>
      </c>
      <c r="G1180" t="s">
        <v>10</v>
      </c>
    </row>
    <row r="1181" spans="1:7" x14ac:dyDescent="0.25">
      <c r="A1181">
        <v>2008</v>
      </c>
      <c r="B1181" t="s">
        <v>127</v>
      </c>
      <c r="C1181" t="s">
        <v>118</v>
      </c>
      <c r="D1181" t="s">
        <v>118</v>
      </c>
      <c r="E1181" t="s">
        <v>118</v>
      </c>
      <c r="F1181">
        <v>22194.340799931801</v>
      </c>
      <c r="G1181" t="s">
        <v>10</v>
      </c>
    </row>
    <row r="1182" spans="1:7" x14ac:dyDescent="0.25">
      <c r="A1182">
        <v>2009</v>
      </c>
      <c r="B1182" t="s">
        <v>135</v>
      </c>
      <c r="C1182" t="s">
        <v>118</v>
      </c>
      <c r="D1182" t="s">
        <v>118</v>
      </c>
      <c r="E1182" t="s">
        <v>118</v>
      </c>
      <c r="F1182">
        <v>3235.1049837278561</v>
      </c>
      <c r="G1182" t="s">
        <v>10</v>
      </c>
    </row>
    <row r="1183" spans="1:7" x14ac:dyDescent="0.25">
      <c r="A1183">
        <v>2009</v>
      </c>
      <c r="B1183" t="s">
        <v>123</v>
      </c>
      <c r="C1183" t="s">
        <v>118</v>
      </c>
      <c r="D1183" t="s">
        <v>118</v>
      </c>
      <c r="E1183" t="s">
        <v>118</v>
      </c>
      <c r="F1183">
        <v>15179.313986387817</v>
      </c>
      <c r="G1183" t="s">
        <v>10</v>
      </c>
    </row>
    <row r="1184" spans="1:7" x14ac:dyDescent="0.25">
      <c r="A1184">
        <v>2009</v>
      </c>
      <c r="B1184" t="s">
        <v>124</v>
      </c>
      <c r="C1184" t="s">
        <v>118</v>
      </c>
      <c r="D1184" t="s">
        <v>118</v>
      </c>
      <c r="E1184" t="s">
        <v>118</v>
      </c>
      <c r="F1184">
        <v>7917.571406424523</v>
      </c>
      <c r="G1184" t="s">
        <v>10</v>
      </c>
    </row>
    <row r="1185" spans="1:7" x14ac:dyDescent="0.25">
      <c r="A1185">
        <v>2009</v>
      </c>
      <c r="B1185" t="s">
        <v>125</v>
      </c>
      <c r="C1185" t="s">
        <v>118</v>
      </c>
      <c r="D1185" t="s">
        <v>118</v>
      </c>
      <c r="E1185" t="s">
        <v>118</v>
      </c>
      <c r="F1185">
        <v>657.83879993023982</v>
      </c>
      <c r="G1185" t="s">
        <v>10</v>
      </c>
    </row>
    <row r="1186" spans="1:7" x14ac:dyDescent="0.25">
      <c r="A1186">
        <v>2009</v>
      </c>
      <c r="B1186" t="s">
        <v>126</v>
      </c>
      <c r="C1186" t="s">
        <v>118</v>
      </c>
      <c r="D1186" t="s">
        <v>118</v>
      </c>
      <c r="E1186" t="s">
        <v>118</v>
      </c>
      <c r="F1186">
        <v>19444.070798892488</v>
      </c>
      <c r="G1186" t="s">
        <v>10</v>
      </c>
    </row>
    <row r="1187" spans="1:7" x14ac:dyDescent="0.25">
      <c r="A1187">
        <v>2009</v>
      </c>
      <c r="B1187" t="s">
        <v>127</v>
      </c>
      <c r="C1187" t="s">
        <v>118</v>
      </c>
      <c r="D1187" t="s">
        <v>118</v>
      </c>
      <c r="E1187" t="s">
        <v>118</v>
      </c>
      <c r="F1187">
        <v>18642.68442801424</v>
      </c>
      <c r="G1187" t="s">
        <v>10</v>
      </c>
    </row>
    <row r="1188" spans="1:7" x14ac:dyDescent="0.25">
      <c r="A1188">
        <v>2010</v>
      </c>
      <c r="B1188" t="s">
        <v>135</v>
      </c>
      <c r="C1188" t="s">
        <v>118</v>
      </c>
      <c r="D1188" t="s">
        <v>118</v>
      </c>
      <c r="E1188" t="s">
        <v>118</v>
      </c>
      <c r="F1188">
        <v>3701.0327339167916</v>
      </c>
      <c r="G1188" t="s">
        <v>10</v>
      </c>
    </row>
    <row r="1189" spans="1:7" x14ac:dyDescent="0.25">
      <c r="A1189">
        <v>2010</v>
      </c>
      <c r="B1189" t="s">
        <v>123</v>
      </c>
      <c r="C1189" t="s">
        <v>118</v>
      </c>
      <c r="D1189" t="s">
        <v>118</v>
      </c>
      <c r="E1189" t="s">
        <v>118</v>
      </c>
      <c r="F1189">
        <v>16873.29503042806</v>
      </c>
      <c r="G1189" t="s">
        <v>10</v>
      </c>
    </row>
    <row r="1190" spans="1:7" x14ac:dyDescent="0.25">
      <c r="A1190">
        <v>2010</v>
      </c>
      <c r="B1190" t="s">
        <v>124</v>
      </c>
      <c r="C1190" t="s">
        <v>118</v>
      </c>
      <c r="D1190" t="s">
        <v>118</v>
      </c>
      <c r="E1190" t="s">
        <v>118</v>
      </c>
      <c r="F1190">
        <v>8811.8905077638883</v>
      </c>
      <c r="G1190" t="s">
        <v>10</v>
      </c>
    </row>
    <row r="1191" spans="1:7" x14ac:dyDescent="0.25">
      <c r="A1191">
        <v>2010</v>
      </c>
      <c r="B1191" t="s">
        <v>125</v>
      </c>
      <c r="C1191" t="s">
        <v>118</v>
      </c>
      <c r="D1191" t="s">
        <v>118</v>
      </c>
      <c r="E1191" t="s">
        <v>118</v>
      </c>
      <c r="F1191">
        <v>2476.7320299338016</v>
      </c>
      <c r="G1191" t="s">
        <v>10</v>
      </c>
    </row>
    <row r="1192" spans="1:7" x14ac:dyDescent="0.25">
      <c r="A1192">
        <v>2010</v>
      </c>
      <c r="B1192" t="s">
        <v>126</v>
      </c>
      <c r="C1192" t="s">
        <v>118</v>
      </c>
      <c r="D1192" t="s">
        <v>118</v>
      </c>
      <c r="E1192" t="s">
        <v>118</v>
      </c>
      <c r="F1192">
        <v>21169.337648064338</v>
      </c>
      <c r="G1192" t="s">
        <v>10</v>
      </c>
    </row>
    <row r="1193" spans="1:7" x14ac:dyDescent="0.25">
      <c r="A1193">
        <v>2010</v>
      </c>
      <c r="B1193" t="s">
        <v>127</v>
      </c>
      <c r="C1193" t="s">
        <v>118</v>
      </c>
      <c r="D1193" t="s">
        <v>118</v>
      </c>
      <c r="E1193" t="s">
        <v>118</v>
      </c>
      <c r="F1193">
        <v>22801.278417156183</v>
      </c>
      <c r="G1193" t="s">
        <v>10</v>
      </c>
    </row>
    <row r="1194" spans="1:7" x14ac:dyDescent="0.25">
      <c r="A1194">
        <v>2011</v>
      </c>
      <c r="B1194" t="s">
        <v>135</v>
      </c>
      <c r="C1194" t="s">
        <v>118</v>
      </c>
      <c r="D1194" t="s">
        <v>118</v>
      </c>
      <c r="E1194" t="s">
        <v>118</v>
      </c>
      <c r="F1194">
        <v>4080.1275420592674</v>
      </c>
      <c r="G1194" t="s">
        <v>10</v>
      </c>
    </row>
    <row r="1195" spans="1:7" x14ac:dyDescent="0.25">
      <c r="A1195">
        <v>2011</v>
      </c>
      <c r="B1195" t="s">
        <v>123</v>
      </c>
      <c r="C1195" t="s">
        <v>118</v>
      </c>
      <c r="D1195" t="s">
        <v>118</v>
      </c>
      <c r="E1195" t="s">
        <v>118</v>
      </c>
      <c r="F1195">
        <v>19152.066532969344</v>
      </c>
      <c r="G1195" t="s">
        <v>10</v>
      </c>
    </row>
    <row r="1196" spans="1:7" x14ac:dyDescent="0.25">
      <c r="A1196">
        <v>2011</v>
      </c>
      <c r="B1196" t="s">
        <v>124</v>
      </c>
      <c r="C1196" t="s">
        <v>118</v>
      </c>
      <c r="D1196" t="s">
        <v>118</v>
      </c>
      <c r="E1196" t="s">
        <v>118</v>
      </c>
      <c r="F1196">
        <v>10909.796226866991</v>
      </c>
      <c r="G1196" t="s">
        <v>10</v>
      </c>
    </row>
    <row r="1197" spans="1:7" x14ac:dyDescent="0.25">
      <c r="A1197">
        <v>2011</v>
      </c>
      <c r="B1197" t="s">
        <v>125</v>
      </c>
      <c r="C1197" t="s">
        <v>118</v>
      </c>
      <c r="D1197" t="s">
        <v>118</v>
      </c>
      <c r="E1197" t="s">
        <v>118</v>
      </c>
      <c r="F1197">
        <v>2515.4019900578865</v>
      </c>
      <c r="G1197" t="s">
        <v>10</v>
      </c>
    </row>
    <row r="1198" spans="1:7" x14ac:dyDescent="0.25">
      <c r="A1198">
        <v>2011</v>
      </c>
      <c r="B1198" t="s">
        <v>126</v>
      </c>
      <c r="C1198" t="s">
        <v>118</v>
      </c>
      <c r="D1198" t="s">
        <v>118</v>
      </c>
      <c r="E1198" t="s">
        <v>118</v>
      </c>
      <c r="F1198">
        <v>27745.672021091756</v>
      </c>
      <c r="G1198" t="s">
        <v>10</v>
      </c>
    </row>
    <row r="1199" spans="1:7" x14ac:dyDescent="0.25">
      <c r="A1199">
        <v>2011</v>
      </c>
      <c r="B1199" t="s">
        <v>127</v>
      </c>
      <c r="C1199" t="s">
        <v>118</v>
      </c>
      <c r="D1199" t="s">
        <v>118</v>
      </c>
      <c r="E1199" t="s">
        <v>118</v>
      </c>
      <c r="F1199">
        <v>28715.326061231695</v>
      </c>
      <c r="G1199" t="s">
        <v>10</v>
      </c>
    </row>
    <row r="1200" spans="1:7" x14ac:dyDescent="0.25">
      <c r="A1200">
        <v>2012</v>
      </c>
      <c r="B1200" t="s">
        <v>135</v>
      </c>
      <c r="C1200" t="s">
        <v>118</v>
      </c>
      <c r="D1200" t="s">
        <v>118</v>
      </c>
      <c r="E1200" t="s">
        <v>118</v>
      </c>
      <c r="F1200">
        <v>4335.3072235180734</v>
      </c>
      <c r="G1200" t="s">
        <v>10</v>
      </c>
    </row>
    <row r="1201" spans="1:7" x14ac:dyDescent="0.25">
      <c r="A1201">
        <v>2012</v>
      </c>
      <c r="B1201" t="s">
        <v>123</v>
      </c>
      <c r="C1201" t="s">
        <v>118</v>
      </c>
      <c r="D1201" t="s">
        <v>118</v>
      </c>
      <c r="E1201" t="s">
        <v>118</v>
      </c>
      <c r="F1201">
        <v>21294.125106025109</v>
      </c>
      <c r="G1201" t="s">
        <v>10</v>
      </c>
    </row>
    <row r="1202" spans="1:7" x14ac:dyDescent="0.25">
      <c r="A1202">
        <v>2012</v>
      </c>
      <c r="B1202" t="s">
        <v>124</v>
      </c>
      <c r="C1202" t="s">
        <v>118</v>
      </c>
      <c r="D1202" t="s">
        <v>118</v>
      </c>
      <c r="E1202" t="s">
        <v>118</v>
      </c>
      <c r="F1202">
        <v>14498.578799523477</v>
      </c>
      <c r="G1202" t="s">
        <v>10</v>
      </c>
    </row>
    <row r="1203" spans="1:7" x14ac:dyDescent="0.25">
      <c r="A1203">
        <v>2012</v>
      </c>
      <c r="B1203" t="s">
        <v>125</v>
      </c>
      <c r="C1203" t="s">
        <v>118</v>
      </c>
      <c r="D1203" t="s">
        <v>118</v>
      </c>
      <c r="E1203" t="s">
        <v>118</v>
      </c>
      <c r="F1203">
        <v>3181.156159298183</v>
      </c>
      <c r="G1203" t="s">
        <v>10</v>
      </c>
    </row>
    <row r="1204" spans="1:7" x14ac:dyDescent="0.25">
      <c r="A1204">
        <v>2012</v>
      </c>
      <c r="B1204" t="s">
        <v>126</v>
      </c>
      <c r="C1204" t="s">
        <v>118</v>
      </c>
      <c r="D1204" t="s">
        <v>118</v>
      </c>
      <c r="E1204" t="s">
        <v>118</v>
      </c>
      <c r="F1204">
        <v>31007.035881593187</v>
      </c>
      <c r="G1204" t="s">
        <v>10</v>
      </c>
    </row>
    <row r="1205" spans="1:7" x14ac:dyDescent="0.25">
      <c r="A1205">
        <v>2012</v>
      </c>
      <c r="B1205" t="s">
        <v>127</v>
      </c>
      <c r="C1205" t="s">
        <v>118</v>
      </c>
      <c r="D1205" t="s">
        <v>118</v>
      </c>
      <c r="E1205" t="s">
        <v>118</v>
      </c>
      <c r="F1205">
        <v>32720.76344898131</v>
      </c>
      <c r="G1205" t="s">
        <v>10</v>
      </c>
    </row>
    <row r="1206" spans="1:7" x14ac:dyDescent="0.25">
      <c r="A1206">
        <v>2013</v>
      </c>
      <c r="B1206" t="s">
        <v>135</v>
      </c>
      <c r="C1206" t="s">
        <v>118</v>
      </c>
      <c r="D1206" t="s">
        <v>118</v>
      </c>
      <c r="E1206" t="s">
        <v>118</v>
      </c>
      <c r="F1206">
        <v>4819.6876103592813</v>
      </c>
      <c r="G1206" t="s">
        <v>10</v>
      </c>
    </row>
    <row r="1207" spans="1:7" x14ac:dyDescent="0.25">
      <c r="A1207">
        <v>2013</v>
      </c>
      <c r="B1207" t="s">
        <v>123</v>
      </c>
      <c r="C1207" t="s">
        <v>118</v>
      </c>
      <c r="D1207" t="s">
        <v>118</v>
      </c>
      <c r="E1207" t="s">
        <v>118</v>
      </c>
      <c r="F1207">
        <v>23762.641718275539</v>
      </c>
      <c r="G1207" t="s">
        <v>10</v>
      </c>
    </row>
    <row r="1208" spans="1:7" x14ac:dyDescent="0.25">
      <c r="A1208">
        <v>2013</v>
      </c>
      <c r="B1208" t="s">
        <v>124</v>
      </c>
      <c r="C1208" t="s">
        <v>118</v>
      </c>
      <c r="D1208" t="s">
        <v>118</v>
      </c>
      <c r="E1208" t="s">
        <v>118</v>
      </c>
      <c r="F1208">
        <v>18176.181618327315</v>
      </c>
      <c r="G1208" t="s">
        <v>10</v>
      </c>
    </row>
    <row r="1209" spans="1:7" x14ac:dyDescent="0.25">
      <c r="A1209">
        <v>2013</v>
      </c>
      <c r="B1209" t="s">
        <v>125</v>
      </c>
      <c r="C1209" t="s">
        <v>118</v>
      </c>
      <c r="D1209" t="s">
        <v>118</v>
      </c>
      <c r="E1209" t="s">
        <v>118</v>
      </c>
      <c r="F1209">
        <v>2045.2157647890053</v>
      </c>
      <c r="G1209" t="s">
        <v>10</v>
      </c>
    </row>
    <row r="1210" spans="1:7" x14ac:dyDescent="0.25">
      <c r="A1210">
        <v>2013</v>
      </c>
      <c r="B1210" t="s">
        <v>126</v>
      </c>
      <c r="C1210" t="s">
        <v>118</v>
      </c>
      <c r="D1210" t="s">
        <v>118</v>
      </c>
      <c r="E1210" t="s">
        <v>118</v>
      </c>
      <c r="F1210">
        <v>30311.100681535194</v>
      </c>
      <c r="G1210" t="s">
        <v>10</v>
      </c>
    </row>
    <row r="1211" spans="1:7" x14ac:dyDescent="0.25">
      <c r="A1211">
        <v>2013</v>
      </c>
      <c r="B1211" t="s">
        <v>127</v>
      </c>
      <c r="C1211" t="s">
        <v>118</v>
      </c>
      <c r="D1211" t="s">
        <v>118</v>
      </c>
      <c r="E1211" t="s">
        <v>118</v>
      </c>
      <c r="F1211">
        <v>32165.330913885504</v>
      </c>
      <c r="G1211" t="s">
        <v>10</v>
      </c>
    </row>
    <row r="1212" spans="1:7" x14ac:dyDescent="0.25">
      <c r="A1212">
        <v>2014</v>
      </c>
      <c r="B1212" t="s">
        <v>135</v>
      </c>
      <c r="C1212" t="s">
        <v>118</v>
      </c>
      <c r="D1212" t="s">
        <v>118</v>
      </c>
      <c r="E1212" t="s">
        <v>118</v>
      </c>
      <c r="F1212">
        <v>4946.0638065012736</v>
      </c>
      <c r="G1212" t="s">
        <v>10</v>
      </c>
    </row>
    <row r="1213" spans="1:7" x14ac:dyDescent="0.25">
      <c r="A1213">
        <v>2014</v>
      </c>
      <c r="B1213" t="s">
        <v>123</v>
      </c>
      <c r="C1213" t="s">
        <v>118</v>
      </c>
      <c r="D1213" t="s">
        <v>118</v>
      </c>
      <c r="E1213" t="s">
        <v>118</v>
      </c>
      <c r="F1213">
        <v>26742.167901292312</v>
      </c>
      <c r="G1213" t="s">
        <v>10</v>
      </c>
    </row>
    <row r="1214" spans="1:7" x14ac:dyDescent="0.25">
      <c r="A1214">
        <v>2014</v>
      </c>
      <c r="B1214" t="s">
        <v>124</v>
      </c>
      <c r="C1214" t="s">
        <v>118</v>
      </c>
      <c r="D1214" t="s">
        <v>118</v>
      </c>
      <c r="E1214" t="s">
        <v>118</v>
      </c>
      <c r="F1214">
        <v>20675.880127234021</v>
      </c>
      <c r="G1214" t="s">
        <v>10</v>
      </c>
    </row>
    <row r="1215" spans="1:7" x14ac:dyDescent="0.25">
      <c r="A1215">
        <v>2014</v>
      </c>
      <c r="B1215" t="s">
        <v>125</v>
      </c>
      <c r="C1215" t="s">
        <v>118</v>
      </c>
      <c r="D1215" t="s">
        <v>118</v>
      </c>
      <c r="E1215" t="s">
        <v>118</v>
      </c>
      <c r="F1215">
        <v>1733.3149708329584</v>
      </c>
      <c r="G1215" t="s">
        <v>10</v>
      </c>
    </row>
    <row r="1216" spans="1:7" x14ac:dyDescent="0.25">
      <c r="A1216">
        <v>2014</v>
      </c>
      <c r="B1216" t="s">
        <v>126</v>
      </c>
      <c r="C1216" t="s">
        <v>118</v>
      </c>
      <c r="D1216" t="s">
        <v>118</v>
      </c>
      <c r="E1216" t="s">
        <v>118</v>
      </c>
      <c r="F1216">
        <v>28227.8658436353</v>
      </c>
      <c r="G1216" t="s">
        <v>10</v>
      </c>
    </row>
    <row r="1217" spans="1:7" x14ac:dyDescent="0.25">
      <c r="A1217">
        <v>2014</v>
      </c>
      <c r="B1217" t="s">
        <v>127</v>
      </c>
      <c r="C1217" t="s">
        <v>118</v>
      </c>
      <c r="D1217" t="s">
        <v>118</v>
      </c>
      <c r="E1217" t="s">
        <v>118</v>
      </c>
      <c r="F1217">
        <v>30898.187767530402</v>
      </c>
      <c r="G1217" t="s">
        <v>10</v>
      </c>
    </row>
    <row r="1218" spans="1:7" x14ac:dyDescent="0.25">
      <c r="A1218">
        <v>2015</v>
      </c>
      <c r="B1218" t="s">
        <v>135</v>
      </c>
      <c r="C1218" t="s">
        <v>118</v>
      </c>
      <c r="D1218" t="s">
        <v>118</v>
      </c>
      <c r="E1218" t="s">
        <v>118</v>
      </c>
      <c r="F1218">
        <v>5498.8578179727792</v>
      </c>
      <c r="G1218" t="s">
        <v>10</v>
      </c>
    </row>
    <row r="1219" spans="1:7" x14ac:dyDescent="0.25">
      <c r="A1219">
        <v>2015</v>
      </c>
      <c r="B1219" t="s">
        <v>123</v>
      </c>
      <c r="C1219" t="s">
        <v>118</v>
      </c>
      <c r="D1219" t="s">
        <v>118</v>
      </c>
      <c r="E1219" t="s">
        <v>118</v>
      </c>
      <c r="F1219">
        <v>27705.042311740763</v>
      </c>
      <c r="G1219" t="s">
        <v>10</v>
      </c>
    </row>
    <row r="1220" spans="1:7" x14ac:dyDescent="0.25">
      <c r="A1220">
        <v>2015</v>
      </c>
      <c r="B1220" t="s">
        <v>124</v>
      </c>
      <c r="C1220" t="s">
        <v>118</v>
      </c>
      <c r="D1220" t="s">
        <v>118</v>
      </c>
      <c r="E1220" t="s">
        <v>118</v>
      </c>
      <c r="F1220">
        <v>21881.039024102796</v>
      </c>
      <c r="G1220" t="s">
        <v>10</v>
      </c>
    </row>
    <row r="1221" spans="1:7" x14ac:dyDescent="0.25">
      <c r="A1221">
        <v>2015</v>
      </c>
      <c r="B1221" t="s">
        <v>125</v>
      </c>
      <c r="C1221" t="s">
        <v>118</v>
      </c>
      <c r="D1221" t="s">
        <v>118</v>
      </c>
      <c r="E1221" t="s">
        <v>118</v>
      </c>
      <c r="F1221">
        <v>1689.9875129782909</v>
      </c>
      <c r="G1221" t="s">
        <v>10</v>
      </c>
    </row>
    <row r="1222" spans="1:7" x14ac:dyDescent="0.25">
      <c r="A1222">
        <v>2015</v>
      </c>
      <c r="B1222" t="s">
        <v>126</v>
      </c>
      <c r="C1222" t="s">
        <v>118</v>
      </c>
      <c r="D1222" t="s">
        <v>118</v>
      </c>
      <c r="E1222" t="s">
        <v>118</v>
      </c>
      <c r="F1222">
        <v>26426.478345700991</v>
      </c>
      <c r="G1222" t="s">
        <v>10</v>
      </c>
    </row>
    <row r="1223" spans="1:7" x14ac:dyDescent="0.25">
      <c r="A1223">
        <v>2015</v>
      </c>
      <c r="B1223" t="s">
        <v>127</v>
      </c>
      <c r="C1223" t="s">
        <v>118</v>
      </c>
      <c r="D1223" t="s">
        <v>118</v>
      </c>
      <c r="E1223" t="s">
        <v>118</v>
      </c>
      <c r="F1223">
        <v>27433.598939317515</v>
      </c>
      <c r="G1223" t="s">
        <v>10</v>
      </c>
    </row>
    <row r="1224" spans="1:7" x14ac:dyDescent="0.25">
      <c r="A1224">
        <v>2016</v>
      </c>
      <c r="B1224" t="s">
        <v>135</v>
      </c>
      <c r="C1224" t="s">
        <v>118</v>
      </c>
      <c r="D1224" t="s">
        <v>118</v>
      </c>
      <c r="E1224" t="s">
        <v>118</v>
      </c>
      <c r="F1224">
        <v>6282.2097105152816</v>
      </c>
      <c r="G1224" t="s">
        <v>10</v>
      </c>
    </row>
    <row r="1225" spans="1:7" x14ac:dyDescent="0.25">
      <c r="A1225">
        <v>2016</v>
      </c>
      <c r="B1225" t="s">
        <v>123</v>
      </c>
      <c r="C1225" t="s">
        <v>118</v>
      </c>
      <c r="D1225" t="s">
        <v>118</v>
      </c>
      <c r="E1225" t="s">
        <v>118</v>
      </c>
      <c r="F1225">
        <v>29964.022156683081</v>
      </c>
      <c r="G1225" t="s">
        <v>10</v>
      </c>
    </row>
    <row r="1226" spans="1:7" x14ac:dyDescent="0.25">
      <c r="A1226">
        <v>2016</v>
      </c>
      <c r="B1226" t="s">
        <v>124</v>
      </c>
      <c r="C1226" t="s">
        <v>118</v>
      </c>
      <c r="D1226" t="s">
        <v>118</v>
      </c>
      <c r="E1226" t="s">
        <v>118</v>
      </c>
      <c r="F1226">
        <v>22897.963442262964</v>
      </c>
      <c r="G1226" t="s">
        <v>10</v>
      </c>
    </row>
    <row r="1227" spans="1:7" x14ac:dyDescent="0.25">
      <c r="A1227">
        <v>2016</v>
      </c>
      <c r="B1227" t="s">
        <v>125</v>
      </c>
      <c r="C1227" t="s">
        <v>118</v>
      </c>
      <c r="D1227" t="s">
        <v>118</v>
      </c>
      <c r="E1227" t="s">
        <v>118</v>
      </c>
      <c r="F1227">
        <v>1163.1531582796936</v>
      </c>
      <c r="G1227" t="s">
        <v>10</v>
      </c>
    </row>
    <row r="1228" spans="1:7" x14ac:dyDescent="0.25">
      <c r="A1228">
        <v>2016</v>
      </c>
      <c r="B1228" t="s">
        <v>126</v>
      </c>
      <c r="C1228" t="s">
        <v>118</v>
      </c>
      <c r="D1228" t="s">
        <v>118</v>
      </c>
      <c r="E1228" t="s">
        <v>118</v>
      </c>
      <c r="F1228">
        <v>24944.633860346657</v>
      </c>
      <c r="G1228" t="s">
        <v>10</v>
      </c>
    </row>
    <row r="1229" spans="1:7" x14ac:dyDescent="0.25">
      <c r="A1229">
        <v>2016</v>
      </c>
      <c r="B1229" t="s">
        <v>127</v>
      </c>
      <c r="C1229" t="s">
        <v>118</v>
      </c>
      <c r="D1229" t="s">
        <v>118</v>
      </c>
      <c r="E1229" t="s">
        <v>118</v>
      </c>
      <c r="F1229">
        <v>25491.12361025178</v>
      </c>
      <c r="G1229" t="s">
        <v>10</v>
      </c>
    </row>
    <row r="1230" spans="1:7" x14ac:dyDescent="0.25">
      <c r="A1230">
        <v>2017</v>
      </c>
      <c r="B1230" t="s">
        <v>135</v>
      </c>
      <c r="C1230" t="s">
        <v>118</v>
      </c>
      <c r="D1230" t="s">
        <v>118</v>
      </c>
      <c r="E1230" t="s">
        <v>118</v>
      </c>
      <c r="F1230">
        <v>7012.3951822734762</v>
      </c>
      <c r="G1230" t="s">
        <v>10</v>
      </c>
    </row>
    <row r="1231" spans="1:7" x14ac:dyDescent="0.25">
      <c r="A1231">
        <v>2017</v>
      </c>
      <c r="B1231" t="s">
        <v>123</v>
      </c>
      <c r="C1231" t="s">
        <v>118</v>
      </c>
      <c r="D1231" t="s">
        <v>118</v>
      </c>
      <c r="E1231" t="s">
        <v>118</v>
      </c>
      <c r="F1231">
        <v>31340.378187687937</v>
      </c>
      <c r="G1231" t="s">
        <v>10</v>
      </c>
    </row>
    <row r="1232" spans="1:7" x14ac:dyDescent="0.25">
      <c r="A1232">
        <v>2017</v>
      </c>
      <c r="B1232" t="s">
        <v>124</v>
      </c>
      <c r="C1232" t="s">
        <v>118</v>
      </c>
      <c r="D1232" t="s">
        <v>118</v>
      </c>
      <c r="E1232" t="s">
        <v>118</v>
      </c>
      <c r="F1232">
        <v>25304.115615243893</v>
      </c>
      <c r="G1232" t="s">
        <v>10</v>
      </c>
    </row>
    <row r="1233" spans="1:7" x14ac:dyDescent="0.25">
      <c r="A1233">
        <v>2017</v>
      </c>
      <c r="B1233" t="s">
        <v>125</v>
      </c>
      <c r="C1233" t="s">
        <v>118</v>
      </c>
      <c r="D1233" t="s">
        <v>118</v>
      </c>
      <c r="E1233" t="s">
        <v>118</v>
      </c>
      <c r="F1233">
        <v>1381.9526105373657</v>
      </c>
      <c r="G1233" t="s">
        <v>10</v>
      </c>
    </row>
    <row r="1234" spans="1:7" x14ac:dyDescent="0.25">
      <c r="A1234">
        <v>2017</v>
      </c>
      <c r="B1234" t="s">
        <v>126</v>
      </c>
      <c r="C1234" t="s">
        <v>118</v>
      </c>
      <c r="D1234" t="s">
        <v>118</v>
      </c>
      <c r="E1234" t="s">
        <v>118</v>
      </c>
      <c r="F1234">
        <v>26677.342738402902</v>
      </c>
      <c r="G1234" t="s">
        <v>10</v>
      </c>
    </row>
    <row r="1235" spans="1:7" x14ac:dyDescent="0.25">
      <c r="A1235">
        <v>2017</v>
      </c>
      <c r="B1235" t="s">
        <v>127</v>
      </c>
      <c r="C1235" t="s">
        <v>118</v>
      </c>
      <c r="D1235" t="s">
        <v>118</v>
      </c>
      <c r="E1235" t="s">
        <v>118</v>
      </c>
      <c r="F1235">
        <v>27388.49550783182</v>
      </c>
      <c r="G1235" t="s">
        <v>10</v>
      </c>
    </row>
    <row r="1236" spans="1:7" x14ac:dyDescent="0.25">
      <c r="A1236">
        <v>2018</v>
      </c>
      <c r="B1236" t="s">
        <v>135</v>
      </c>
      <c r="C1236" t="s">
        <v>118</v>
      </c>
      <c r="D1236" t="s">
        <v>118</v>
      </c>
      <c r="E1236" t="s">
        <v>118</v>
      </c>
      <c r="F1236">
        <v>7391.1497634364641</v>
      </c>
      <c r="G1236" t="s">
        <v>10</v>
      </c>
    </row>
    <row r="1237" spans="1:7" x14ac:dyDescent="0.25">
      <c r="A1237">
        <v>2018</v>
      </c>
      <c r="B1237" t="s">
        <v>123</v>
      </c>
      <c r="C1237" t="s">
        <v>118</v>
      </c>
      <c r="D1237" t="s">
        <v>118</v>
      </c>
      <c r="E1237" t="s">
        <v>118</v>
      </c>
      <c r="F1237">
        <v>33158.718388808498</v>
      </c>
      <c r="G1237" t="s">
        <v>10</v>
      </c>
    </row>
    <row r="1238" spans="1:7" x14ac:dyDescent="0.25">
      <c r="A1238">
        <v>2018</v>
      </c>
      <c r="B1238" t="s">
        <v>124</v>
      </c>
      <c r="C1238" t="s">
        <v>118</v>
      </c>
      <c r="D1238" t="s">
        <v>118</v>
      </c>
      <c r="E1238" t="s">
        <v>118</v>
      </c>
      <c r="F1238">
        <v>26034.346916743387</v>
      </c>
      <c r="G1238" t="s">
        <v>10</v>
      </c>
    </row>
    <row r="1239" spans="1:7" x14ac:dyDescent="0.25">
      <c r="A1239">
        <v>2018</v>
      </c>
      <c r="B1239" t="s">
        <v>125</v>
      </c>
      <c r="C1239" t="s">
        <v>118</v>
      </c>
      <c r="D1239" t="s">
        <v>118</v>
      </c>
      <c r="E1239" t="s">
        <v>118</v>
      </c>
      <c r="F1239">
        <v>1699.4272931314822</v>
      </c>
      <c r="G1239" t="s">
        <v>10</v>
      </c>
    </row>
    <row r="1240" spans="1:7" x14ac:dyDescent="0.25">
      <c r="A1240">
        <v>2018</v>
      </c>
      <c r="B1240" t="s">
        <v>126</v>
      </c>
      <c r="C1240" t="s">
        <v>118</v>
      </c>
      <c r="D1240" t="s">
        <v>118</v>
      </c>
      <c r="E1240" t="s">
        <v>118</v>
      </c>
      <c r="F1240">
        <v>28506.576356792259</v>
      </c>
      <c r="G1240" t="s">
        <v>10</v>
      </c>
    </row>
    <row r="1241" spans="1:7" x14ac:dyDescent="0.25">
      <c r="A1241">
        <v>2018</v>
      </c>
      <c r="B1241" t="s">
        <v>127</v>
      </c>
      <c r="C1241" t="s">
        <v>118</v>
      </c>
      <c r="D1241" t="s">
        <v>118</v>
      </c>
      <c r="E1241" t="s">
        <v>118</v>
      </c>
      <c r="F1241">
        <v>29473.747537663319</v>
      </c>
      <c r="G1241" t="s">
        <v>10</v>
      </c>
    </row>
    <row r="1242" spans="1:7" x14ac:dyDescent="0.25">
      <c r="A1242">
        <v>2019</v>
      </c>
      <c r="B1242" t="s">
        <v>135</v>
      </c>
      <c r="C1242" t="s">
        <v>118</v>
      </c>
      <c r="D1242" t="s">
        <v>118</v>
      </c>
      <c r="E1242" t="s">
        <v>118</v>
      </c>
      <c r="F1242">
        <v>7762.8042972919475</v>
      </c>
      <c r="G1242" t="s">
        <v>10</v>
      </c>
    </row>
    <row r="1243" spans="1:7" x14ac:dyDescent="0.25">
      <c r="A1243">
        <v>2019</v>
      </c>
      <c r="B1243" t="s">
        <v>123</v>
      </c>
      <c r="C1243" t="s">
        <v>118</v>
      </c>
      <c r="D1243" t="s">
        <v>118</v>
      </c>
      <c r="E1243" t="s">
        <v>118</v>
      </c>
      <c r="F1243">
        <v>35453.303693988128</v>
      </c>
      <c r="G1243" t="s">
        <v>10</v>
      </c>
    </row>
    <row r="1244" spans="1:7" x14ac:dyDescent="0.25">
      <c r="A1244">
        <v>2019</v>
      </c>
      <c r="B1244" t="s">
        <v>124</v>
      </c>
      <c r="C1244" t="s">
        <v>118</v>
      </c>
      <c r="D1244" t="s">
        <v>118</v>
      </c>
      <c r="E1244" t="s">
        <v>118</v>
      </c>
      <c r="F1244">
        <v>25850.729080080207</v>
      </c>
      <c r="G1244" t="s">
        <v>10</v>
      </c>
    </row>
    <row r="1245" spans="1:7" x14ac:dyDescent="0.25">
      <c r="A1245">
        <v>2019</v>
      </c>
      <c r="B1245" t="s">
        <v>125</v>
      </c>
      <c r="C1245" t="s">
        <v>118</v>
      </c>
      <c r="D1245" t="s">
        <v>118</v>
      </c>
      <c r="E1245" t="s">
        <v>118</v>
      </c>
      <c r="F1245">
        <v>712.36457411554238</v>
      </c>
      <c r="G1245" t="s">
        <v>10</v>
      </c>
    </row>
    <row r="1246" spans="1:7" x14ac:dyDescent="0.25">
      <c r="A1246">
        <v>2019</v>
      </c>
      <c r="B1246" t="s">
        <v>126</v>
      </c>
      <c r="C1246" t="s">
        <v>118</v>
      </c>
      <c r="D1246" t="s">
        <v>118</v>
      </c>
      <c r="E1246" t="s">
        <v>118</v>
      </c>
      <c r="F1246">
        <v>28061.045272559328</v>
      </c>
      <c r="G1246" t="s">
        <v>10</v>
      </c>
    </row>
    <row r="1247" spans="1:7" x14ac:dyDescent="0.25">
      <c r="A1247">
        <v>2019</v>
      </c>
      <c r="B1247" t="s">
        <v>127</v>
      </c>
      <c r="C1247" t="s">
        <v>118</v>
      </c>
      <c r="D1247" t="s">
        <v>118</v>
      </c>
      <c r="E1247" t="s">
        <v>118</v>
      </c>
      <c r="F1247">
        <v>28061.255725477775</v>
      </c>
      <c r="G1247" t="s">
        <v>10</v>
      </c>
    </row>
    <row r="1248" spans="1:7" x14ac:dyDescent="0.25">
      <c r="A1248">
        <v>2020</v>
      </c>
      <c r="B1248" t="s">
        <v>135</v>
      </c>
      <c r="C1248" t="s">
        <v>118</v>
      </c>
      <c r="D1248" t="s">
        <v>118</v>
      </c>
      <c r="E1248" t="s">
        <v>118</v>
      </c>
      <c r="F1248">
        <v>8409.269218403093</v>
      </c>
      <c r="G1248" t="s">
        <v>10</v>
      </c>
    </row>
    <row r="1249" spans="1:7" x14ac:dyDescent="0.25">
      <c r="A1249">
        <v>2020</v>
      </c>
      <c r="B1249" t="s">
        <v>123</v>
      </c>
      <c r="C1249" t="s">
        <v>118</v>
      </c>
      <c r="D1249" t="s">
        <v>118</v>
      </c>
      <c r="E1249" t="s">
        <v>118</v>
      </c>
      <c r="F1249">
        <v>32792.298976232982</v>
      </c>
      <c r="G1249" t="s">
        <v>10</v>
      </c>
    </row>
    <row r="1250" spans="1:7" x14ac:dyDescent="0.25">
      <c r="A1250">
        <v>2020</v>
      </c>
      <c r="B1250" t="s">
        <v>124</v>
      </c>
      <c r="C1250" t="s">
        <v>118</v>
      </c>
      <c r="D1250" t="s">
        <v>118</v>
      </c>
      <c r="E1250" t="s">
        <v>118</v>
      </c>
      <c r="F1250">
        <v>13503.338576505523</v>
      </c>
      <c r="G1250" t="s">
        <v>10</v>
      </c>
    </row>
    <row r="1251" spans="1:7" x14ac:dyDescent="0.25">
      <c r="A1251">
        <v>2020</v>
      </c>
      <c r="B1251" t="s">
        <v>125</v>
      </c>
      <c r="C1251" t="s">
        <v>118</v>
      </c>
      <c r="D1251" t="s">
        <v>118</v>
      </c>
      <c r="E1251" t="s">
        <v>118</v>
      </c>
      <c r="F1251">
        <v>165.12386537041169</v>
      </c>
      <c r="G1251" t="s">
        <v>10</v>
      </c>
    </row>
    <row r="1252" spans="1:7" x14ac:dyDescent="0.25">
      <c r="A1252">
        <v>2020</v>
      </c>
      <c r="B1252" t="s">
        <v>126</v>
      </c>
      <c r="C1252" t="s">
        <v>118</v>
      </c>
      <c r="D1252" t="s">
        <v>118</v>
      </c>
      <c r="E1252" t="s">
        <v>118</v>
      </c>
      <c r="F1252">
        <v>20695.086041165534</v>
      </c>
      <c r="G1252" t="s">
        <v>10</v>
      </c>
    </row>
    <row r="1253" spans="1:7" x14ac:dyDescent="0.25">
      <c r="A1253">
        <v>2020</v>
      </c>
      <c r="B1253" t="s">
        <v>127</v>
      </c>
      <c r="C1253" t="s">
        <v>118</v>
      </c>
      <c r="D1253" t="s">
        <v>118</v>
      </c>
      <c r="E1253" t="s">
        <v>118</v>
      </c>
      <c r="F1253">
        <v>18505.270156145267</v>
      </c>
      <c r="G1253" t="s">
        <v>10</v>
      </c>
    </row>
    <row r="1254" spans="1:7" x14ac:dyDescent="0.25">
      <c r="A1254">
        <v>2021</v>
      </c>
      <c r="B1254" t="s">
        <v>135</v>
      </c>
      <c r="C1254" t="s">
        <v>118</v>
      </c>
      <c r="D1254" t="s">
        <v>118</v>
      </c>
      <c r="E1254" t="s">
        <v>118</v>
      </c>
      <c r="F1254">
        <v>9262.7637548738312</v>
      </c>
      <c r="G1254" t="s">
        <v>10</v>
      </c>
    </row>
    <row r="1255" spans="1:7" x14ac:dyDescent="0.25">
      <c r="A1255">
        <v>2021</v>
      </c>
      <c r="B1255" t="s">
        <v>123</v>
      </c>
      <c r="C1255" t="s">
        <v>118</v>
      </c>
      <c r="D1255" t="s">
        <v>118</v>
      </c>
      <c r="E1255" t="s">
        <v>118</v>
      </c>
      <c r="F1255">
        <v>34963.504724283011</v>
      </c>
      <c r="G1255" t="s">
        <v>10</v>
      </c>
    </row>
    <row r="1256" spans="1:7" x14ac:dyDescent="0.25">
      <c r="A1256">
        <v>2021</v>
      </c>
      <c r="B1256" t="s">
        <v>124</v>
      </c>
      <c r="C1256" t="s">
        <v>118</v>
      </c>
      <c r="D1256" t="s">
        <v>118</v>
      </c>
      <c r="E1256" t="s">
        <v>118</v>
      </c>
      <c r="F1256">
        <v>18489.705798922423</v>
      </c>
      <c r="G1256" t="s">
        <v>10</v>
      </c>
    </row>
    <row r="1257" spans="1:7" x14ac:dyDescent="0.25">
      <c r="A1257">
        <v>2021</v>
      </c>
      <c r="B1257" t="s">
        <v>125</v>
      </c>
      <c r="C1257" t="s">
        <v>118</v>
      </c>
      <c r="D1257" t="s">
        <v>118</v>
      </c>
      <c r="E1257" t="s">
        <v>118</v>
      </c>
      <c r="F1257">
        <v>2604.6468009772598</v>
      </c>
      <c r="G1257" t="s">
        <v>10</v>
      </c>
    </row>
    <row r="1258" spans="1:7" x14ac:dyDescent="0.25">
      <c r="A1258">
        <v>2021</v>
      </c>
      <c r="B1258" t="s">
        <v>126</v>
      </c>
      <c r="C1258" t="s">
        <v>118</v>
      </c>
      <c r="D1258" t="s">
        <v>118</v>
      </c>
      <c r="E1258" t="s">
        <v>118</v>
      </c>
      <c r="F1258">
        <v>28041.417544043758</v>
      </c>
      <c r="G1258" t="s">
        <v>10</v>
      </c>
    </row>
    <row r="1259" spans="1:7" x14ac:dyDescent="0.25">
      <c r="A1259">
        <v>2021</v>
      </c>
      <c r="B1259" t="s">
        <v>127</v>
      </c>
      <c r="C1259" t="s">
        <v>118</v>
      </c>
      <c r="D1259" t="s">
        <v>118</v>
      </c>
      <c r="E1259" t="s">
        <v>118</v>
      </c>
      <c r="F1259">
        <v>25965.646116500753</v>
      </c>
      <c r="G1259" t="s">
        <v>10</v>
      </c>
    </row>
    <row r="1260" spans="1:7" x14ac:dyDescent="0.25">
      <c r="A1260">
        <v>2022</v>
      </c>
      <c r="B1260" t="s">
        <v>135</v>
      </c>
      <c r="C1260" t="s">
        <v>118</v>
      </c>
      <c r="D1260" t="s">
        <v>118</v>
      </c>
      <c r="E1260" t="s">
        <v>118</v>
      </c>
      <c r="F1260">
        <v>9761.1744814203394</v>
      </c>
      <c r="G1260" t="s">
        <v>10</v>
      </c>
    </row>
    <row r="1261" spans="1:7" x14ac:dyDescent="0.25">
      <c r="A1261">
        <v>2022</v>
      </c>
      <c r="B1261" t="s">
        <v>123</v>
      </c>
      <c r="C1261" t="s">
        <v>118</v>
      </c>
      <c r="D1261" t="s">
        <v>118</v>
      </c>
      <c r="E1261" t="s">
        <v>118</v>
      </c>
      <c r="F1261">
        <v>37324.972772796136</v>
      </c>
      <c r="G1261" t="s">
        <v>10</v>
      </c>
    </row>
    <row r="1262" spans="1:7" x14ac:dyDescent="0.25">
      <c r="A1262">
        <v>2022</v>
      </c>
      <c r="B1262" t="s">
        <v>124</v>
      </c>
      <c r="C1262" t="s">
        <v>118</v>
      </c>
      <c r="D1262" t="s">
        <v>118</v>
      </c>
      <c r="E1262" t="s">
        <v>118</v>
      </c>
      <c r="F1262">
        <v>22642.890298908824</v>
      </c>
      <c r="G1262" t="s">
        <v>10</v>
      </c>
    </row>
    <row r="1263" spans="1:7" x14ac:dyDescent="0.25">
      <c r="A1263">
        <v>2022</v>
      </c>
      <c r="B1263" t="s">
        <v>125</v>
      </c>
      <c r="C1263" t="s">
        <v>118</v>
      </c>
      <c r="D1263" t="s">
        <v>118</v>
      </c>
      <c r="E1263" t="s">
        <v>118</v>
      </c>
      <c r="F1263">
        <v>4778.6863932916258</v>
      </c>
      <c r="G1263" t="s">
        <v>10</v>
      </c>
    </row>
    <row r="1264" spans="1:7" x14ac:dyDescent="0.25">
      <c r="A1264">
        <v>2022</v>
      </c>
      <c r="B1264" t="s">
        <v>126</v>
      </c>
      <c r="C1264" t="s">
        <v>118</v>
      </c>
      <c r="D1264" t="s">
        <v>118</v>
      </c>
      <c r="E1264" t="s">
        <v>118</v>
      </c>
      <c r="F1264">
        <v>36730.40798399393</v>
      </c>
      <c r="G1264" t="s">
        <v>10</v>
      </c>
    </row>
    <row r="1265" spans="1:7" x14ac:dyDescent="0.25">
      <c r="A1265">
        <v>2022</v>
      </c>
      <c r="B1265" t="s">
        <v>127</v>
      </c>
      <c r="C1265" t="s">
        <v>118</v>
      </c>
      <c r="D1265" t="s">
        <v>118</v>
      </c>
      <c r="E1265" t="s">
        <v>118</v>
      </c>
      <c r="F1265">
        <v>34758.827459467713</v>
      </c>
      <c r="G1265" t="s">
        <v>10</v>
      </c>
    </row>
    <row r="1266" spans="1:7" x14ac:dyDescent="0.25">
      <c r="A1266" t="s">
        <v>80</v>
      </c>
      <c r="B1266" t="s">
        <v>135</v>
      </c>
      <c r="C1266" t="s">
        <v>118</v>
      </c>
      <c r="D1266" t="s">
        <v>118</v>
      </c>
      <c r="E1266" t="s">
        <v>118</v>
      </c>
      <c r="F1266">
        <v>10278.610495337412</v>
      </c>
      <c r="G1266" t="s">
        <v>10</v>
      </c>
    </row>
    <row r="1267" spans="1:7" x14ac:dyDescent="0.25">
      <c r="A1267" t="s">
        <v>80</v>
      </c>
      <c r="B1267" t="s">
        <v>123</v>
      </c>
      <c r="C1267" t="s">
        <v>118</v>
      </c>
      <c r="D1267" t="s">
        <v>118</v>
      </c>
      <c r="E1267" t="s">
        <v>118</v>
      </c>
      <c r="F1267">
        <v>39671.366021930524</v>
      </c>
      <c r="G1267" t="s">
        <v>10</v>
      </c>
    </row>
    <row r="1268" spans="1:7" x14ac:dyDescent="0.25">
      <c r="A1268" t="s">
        <v>80</v>
      </c>
      <c r="B1268" t="s">
        <v>124</v>
      </c>
      <c r="C1268" t="s">
        <v>118</v>
      </c>
      <c r="D1268" t="s">
        <v>118</v>
      </c>
      <c r="E1268" t="s">
        <v>118</v>
      </c>
      <c r="F1268">
        <v>26751.906098629534</v>
      </c>
      <c r="G1268" t="s">
        <v>10</v>
      </c>
    </row>
    <row r="1269" spans="1:7" x14ac:dyDescent="0.25">
      <c r="A1269" t="s">
        <v>80</v>
      </c>
      <c r="B1269" t="s">
        <v>125</v>
      </c>
      <c r="C1269" t="s">
        <v>118</v>
      </c>
      <c r="D1269" t="s">
        <v>118</v>
      </c>
      <c r="E1269" t="s">
        <v>118</v>
      </c>
      <c r="F1269">
        <v>4671.6930239676421</v>
      </c>
      <c r="G1269" t="s">
        <v>10</v>
      </c>
    </row>
    <row r="1270" spans="1:7" x14ac:dyDescent="0.25">
      <c r="A1270" t="s">
        <v>80</v>
      </c>
      <c r="B1270" t="s">
        <v>126</v>
      </c>
      <c r="C1270" t="s">
        <v>118</v>
      </c>
      <c r="D1270" t="s">
        <v>118</v>
      </c>
      <c r="E1270" t="s">
        <v>118</v>
      </c>
      <c r="F1270">
        <v>38242.852826798015</v>
      </c>
      <c r="G1270" t="s">
        <v>10</v>
      </c>
    </row>
    <row r="1271" spans="1:7" x14ac:dyDescent="0.25">
      <c r="A1271" t="s">
        <v>80</v>
      </c>
      <c r="B1271" t="s">
        <v>127</v>
      </c>
      <c r="C1271" t="s">
        <v>118</v>
      </c>
      <c r="D1271" t="s">
        <v>118</v>
      </c>
      <c r="E1271" t="s">
        <v>118</v>
      </c>
      <c r="F1271">
        <v>35804.273222329997</v>
      </c>
      <c r="G1271" t="s">
        <v>10</v>
      </c>
    </row>
    <row r="1272" spans="1:7" x14ac:dyDescent="0.25">
      <c r="A1272" t="s">
        <v>102</v>
      </c>
      <c r="B1272" t="s">
        <v>135</v>
      </c>
      <c r="C1272" t="s">
        <v>118</v>
      </c>
      <c r="D1272" t="s">
        <v>118</v>
      </c>
      <c r="E1272" t="s">
        <v>118</v>
      </c>
      <c r="F1272">
        <v>10731.603480377242</v>
      </c>
      <c r="G1272" t="s">
        <v>10</v>
      </c>
    </row>
    <row r="1273" spans="1:7" x14ac:dyDescent="0.25">
      <c r="A1273" t="s">
        <v>102</v>
      </c>
      <c r="B1273" t="s">
        <v>123</v>
      </c>
      <c r="C1273" t="s">
        <v>118</v>
      </c>
      <c r="D1273" t="s">
        <v>118</v>
      </c>
      <c r="E1273" t="s">
        <v>118</v>
      </c>
      <c r="F1273">
        <v>42414.965567902524</v>
      </c>
      <c r="G1273" t="s">
        <v>10</v>
      </c>
    </row>
    <row r="1274" spans="1:7" x14ac:dyDescent="0.25">
      <c r="A1274" t="s">
        <v>102</v>
      </c>
      <c r="B1274" t="s">
        <v>124</v>
      </c>
      <c r="C1274" t="s">
        <v>118</v>
      </c>
      <c r="D1274" t="s">
        <v>118</v>
      </c>
      <c r="E1274" t="s">
        <v>118</v>
      </c>
      <c r="F1274">
        <v>27165.349041170124</v>
      </c>
      <c r="G1274" t="s">
        <v>10</v>
      </c>
    </row>
    <row r="1275" spans="1:7" x14ac:dyDescent="0.25">
      <c r="A1275" t="s">
        <v>102</v>
      </c>
      <c r="B1275" t="s">
        <v>125</v>
      </c>
      <c r="C1275" t="s">
        <v>118</v>
      </c>
      <c r="D1275" t="s">
        <v>118</v>
      </c>
      <c r="E1275" t="s">
        <v>118</v>
      </c>
      <c r="F1275">
        <v>1849.584649866558</v>
      </c>
      <c r="G1275" t="s">
        <v>10</v>
      </c>
    </row>
    <row r="1276" spans="1:7" x14ac:dyDescent="0.25">
      <c r="A1276" t="s">
        <v>102</v>
      </c>
      <c r="B1276" t="s">
        <v>126</v>
      </c>
      <c r="C1276" t="s">
        <v>118</v>
      </c>
      <c r="D1276" t="s">
        <v>118</v>
      </c>
      <c r="E1276" t="s">
        <v>118</v>
      </c>
      <c r="F1276">
        <v>38380.161273958845</v>
      </c>
      <c r="G1276" t="s">
        <v>10</v>
      </c>
    </row>
    <row r="1277" spans="1:7" x14ac:dyDescent="0.25">
      <c r="A1277" t="s">
        <v>102</v>
      </c>
      <c r="B1277" t="s">
        <v>127</v>
      </c>
      <c r="C1277" t="s">
        <v>118</v>
      </c>
      <c r="D1277" t="s">
        <v>118</v>
      </c>
      <c r="E1277" t="s">
        <v>118</v>
      </c>
      <c r="F1277">
        <v>34017.704881490215</v>
      </c>
      <c r="G1277" t="s">
        <v>10</v>
      </c>
    </row>
    <row r="1278" spans="1:7" x14ac:dyDescent="0.25">
      <c r="A1278">
        <v>1996</v>
      </c>
      <c r="B1278" t="s">
        <v>135</v>
      </c>
      <c r="C1278" t="s">
        <v>118</v>
      </c>
      <c r="D1278" t="s">
        <v>118</v>
      </c>
      <c r="E1278" t="s">
        <v>118</v>
      </c>
      <c r="F1278">
        <v>34.053743736931757</v>
      </c>
      <c r="G1278" t="s">
        <v>122</v>
      </c>
    </row>
    <row r="1279" spans="1:7" x14ac:dyDescent="0.25">
      <c r="A1279">
        <v>1996</v>
      </c>
      <c r="B1279" t="s">
        <v>123</v>
      </c>
      <c r="C1279" t="s">
        <v>118</v>
      </c>
      <c r="D1279" t="s">
        <v>118</v>
      </c>
      <c r="E1279" t="s">
        <v>118</v>
      </c>
      <c r="F1279">
        <v>29.438481932041721</v>
      </c>
      <c r="G1279" t="s">
        <v>122</v>
      </c>
    </row>
    <row r="1280" spans="1:7" x14ac:dyDescent="0.25">
      <c r="A1280">
        <v>1996</v>
      </c>
      <c r="B1280" t="s">
        <v>124</v>
      </c>
      <c r="C1280" t="s">
        <v>118</v>
      </c>
      <c r="D1280" t="s">
        <v>118</v>
      </c>
      <c r="E1280" t="s">
        <v>118</v>
      </c>
      <c r="F1280">
        <v>11.788776330682424</v>
      </c>
      <c r="G1280" t="s">
        <v>122</v>
      </c>
    </row>
    <row r="1281" spans="1:7" x14ac:dyDescent="0.25">
      <c r="A1281">
        <v>1996</v>
      </c>
      <c r="B1281" t="s">
        <v>125</v>
      </c>
      <c r="C1281" t="s">
        <v>118</v>
      </c>
      <c r="D1281" t="s">
        <v>118</v>
      </c>
      <c r="E1281" t="s">
        <v>118</v>
      </c>
      <c r="F1281">
        <v>48.137671835953427</v>
      </c>
      <c r="G1281" t="s">
        <v>122</v>
      </c>
    </row>
    <row r="1282" spans="1:7" x14ac:dyDescent="0.25">
      <c r="A1282">
        <v>1996</v>
      </c>
      <c r="B1282" t="s">
        <v>126</v>
      </c>
      <c r="C1282" t="s">
        <v>118</v>
      </c>
      <c r="D1282" t="s">
        <v>118</v>
      </c>
      <c r="E1282" t="s">
        <v>118</v>
      </c>
      <c r="F1282">
        <v>38.756125282765829</v>
      </c>
      <c r="G1282" t="s">
        <v>122</v>
      </c>
    </row>
    <row r="1283" spans="1:7" x14ac:dyDescent="0.25">
      <c r="A1283">
        <v>1996</v>
      </c>
      <c r="B1283" t="s">
        <v>127</v>
      </c>
      <c r="C1283" t="s">
        <v>118</v>
      </c>
      <c r="D1283" t="s">
        <v>118</v>
      </c>
      <c r="E1283" t="s">
        <v>118</v>
      </c>
      <c r="F1283">
        <v>34.533977422505266</v>
      </c>
      <c r="G1283" t="s">
        <v>122</v>
      </c>
    </row>
    <row r="1284" spans="1:7" x14ac:dyDescent="0.25">
      <c r="A1284">
        <v>1996</v>
      </c>
      <c r="B1284" t="s">
        <v>164</v>
      </c>
      <c r="C1284" t="s">
        <v>118</v>
      </c>
      <c r="D1284" t="s">
        <v>118</v>
      </c>
      <c r="E1284" t="s">
        <v>118</v>
      </c>
      <c r="F1284">
        <v>25.162469412213184</v>
      </c>
      <c r="G1284" t="s">
        <v>122</v>
      </c>
    </row>
    <row r="1285" spans="1:7" x14ac:dyDescent="0.25">
      <c r="A1285">
        <v>1997</v>
      </c>
      <c r="B1285" t="s">
        <v>135</v>
      </c>
      <c r="C1285" t="s">
        <v>118</v>
      </c>
      <c r="D1285" t="s">
        <v>118</v>
      </c>
      <c r="E1285" t="s">
        <v>118</v>
      </c>
      <c r="F1285">
        <v>34.363022935700052</v>
      </c>
      <c r="G1285" t="s">
        <v>122</v>
      </c>
    </row>
    <row r="1286" spans="1:7" x14ac:dyDescent="0.25">
      <c r="A1286">
        <v>1997</v>
      </c>
      <c r="B1286" t="s">
        <v>123</v>
      </c>
      <c r="C1286" t="s">
        <v>118</v>
      </c>
      <c r="D1286" t="s">
        <v>118</v>
      </c>
      <c r="E1286" t="s">
        <v>118</v>
      </c>
      <c r="F1286">
        <v>32.191372737863226</v>
      </c>
      <c r="G1286" t="s">
        <v>122</v>
      </c>
    </row>
    <row r="1287" spans="1:7" x14ac:dyDescent="0.25">
      <c r="A1287">
        <v>1997</v>
      </c>
      <c r="B1287" t="s">
        <v>124</v>
      </c>
      <c r="C1287" t="s">
        <v>118</v>
      </c>
      <c r="D1287" t="s">
        <v>118</v>
      </c>
      <c r="E1287" t="s">
        <v>118</v>
      </c>
      <c r="F1287">
        <v>12.960786290164224</v>
      </c>
      <c r="G1287" t="s">
        <v>122</v>
      </c>
    </row>
    <row r="1288" spans="1:7" x14ac:dyDescent="0.25">
      <c r="A1288">
        <v>1997</v>
      </c>
      <c r="B1288" t="s">
        <v>125</v>
      </c>
      <c r="C1288" t="s">
        <v>118</v>
      </c>
      <c r="D1288" t="s">
        <v>118</v>
      </c>
      <c r="E1288" t="s">
        <v>118</v>
      </c>
      <c r="F1288">
        <v>54.971483720790886</v>
      </c>
      <c r="G1288" t="s">
        <v>122</v>
      </c>
    </row>
    <row r="1289" spans="1:7" x14ac:dyDescent="0.25">
      <c r="A1289">
        <v>1997</v>
      </c>
      <c r="B1289" t="s">
        <v>126</v>
      </c>
      <c r="C1289" t="s">
        <v>118</v>
      </c>
      <c r="D1289" t="s">
        <v>118</v>
      </c>
      <c r="E1289" t="s">
        <v>118</v>
      </c>
      <c r="F1289">
        <v>41.505417120939519</v>
      </c>
      <c r="G1289" t="s">
        <v>122</v>
      </c>
    </row>
    <row r="1290" spans="1:7" x14ac:dyDescent="0.25">
      <c r="A1290">
        <v>1997</v>
      </c>
      <c r="B1290" t="s">
        <v>127</v>
      </c>
      <c r="C1290" t="s">
        <v>118</v>
      </c>
      <c r="D1290" t="s">
        <v>118</v>
      </c>
      <c r="E1290" t="s">
        <v>118</v>
      </c>
      <c r="F1290">
        <v>37.367735389135781</v>
      </c>
      <c r="G1290" t="s">
        <v>122</v>
      </c>
    </row>
    <row r="1291" spans="1:7" x14ac:dyDescent="0.25">
      <c r="A1291">
        <v>1997</v>
      </c>
      <c r="B1291" t="s">
        <v>164</v>
      </c>
      <c r="C1291" t="s">
        <v>118</v>
      </c>
      <c r="D1291" t="s">
        <v>118</v>
      </c>
      <c r="E1291" t="s">
        <v>118</v>
      </c>
      <c r="F1291">
        <v>27.102254258506484</v>
      </c>
      <c r="G1291" t="s">
        <v>122</v>
      </c>
    </row>
    <row r="1292" spans="1:7" x14ac:dyDescent="0.25">
      <c r="A1292">
        <v>1998</v>
      </c>
      <c r="B1292" t="s">
        <v>135</v>
      </c>
      <c r="C1292" t="s">
        <v>118</v>
      </c>
      <c r="D1292" t="s">
        <v>118</v>
      </c>
      <c r="E1292" t="s">
        <v>118</v>
      </c>
      <c r="F1292">
        <v>36.698687496996889</v>
      </c>
      <c r="G1292" t="s">
        <v>122</v>
      </c>
    </row>
    <row r="1293" spans="1:7" x14ac:dyDescent="0.25">
      <c r="A1293">
        <v>1998</v>
      </c>
      <c r="B1293" t="s">
        <v>123</v>
      </c>
      <c r="C1293" t="s">
        <v>118</v>
      </c>
      <c r="D1293" t="s">
        <v>118</v>
      </c>
      <c r="E1293" t="s">
        <v>118</v>
      </c>
      <c r="F1293">
        <v>38.615786398167508</v>
      </c>
      <c r="G1293" t="s">
        <v>122</v>
      </c>
    </row>
    <row r="1294" spans="1:7" x14ac:dyDescent="0.25">
      <c r="A1294">
        <v>1998</v>
      </c>
      <c r="B1294" t="s">
        <v>124</v>
      </c>
      <c r="C1294" t="s">
        <v>118</v>
      </c>
      <c r="D1294" t="s">
        <v>118</v>
      </c>
      <c r="E1294" t="s">
        <v>118</v>
      </c>
      <c r="F1294">
        <v>15.292103832261143</v>
      </c>
      <c r="G1294" t="s">
        <v>122</v>
      </c>
    </row>
    <row r="1295" spans="1:7" x14ac:dyDescent="0.25">
      <c r="A1295">
        <v>1998</v>
      </c>
      <c r="B1295" t="s">
        <v>125</v>
      </c>
      <c r="C1295" t="s">
        <v>118</v>
      </c>
      <c r="D1295" t="s">
        <v>118</v>
      </c>
      <c r="E1295" t="s">
        <v>118</v>
      </c>
      <c r="F1295">
        <v>65.123012731839793</v>
      </c>
      <c r="G1295" t="s">
        <v>122</v>
      </c>
    </row>
    <row r="1296" spans="1:7" x14ac:dyDescent="0.25">
      <c r="A1296">
        <v>1998</v>
      </c>
      <c r="B1296" t="s">
        <v>126</v>
      </c>
      <c r="C1296" t="s">
        <v>118</v>
      </c>
      <c r="D1296" t="s">
        <v>118</v>
      </c>
      <c r="E1296" t="s">
        <v>118</v>
      </c>
      <c r="F1296">
        <v>41.201148103856148</v>
      </c>
      <c r="G1296" t="s">
        <v>122</v>
      </c>
    </row>
    <row r="1297" spans="1:7" x14ac:dyDescent="0.25">
      <c r="A1297">
        <v>1998</v>
      </c>
      <c r="B1297" t="s">
        <v>127</v>
      </c>
      <c r="C1297" t="s">
        <v>118</v>
      </c>
      <c r="D1297" t="s">
        <v>118</v>
      </c>
      <c r="E1297" t="s">
        <v>118</v>
      </c>
      <c r="F1297">
        <v>40.913023954752148</v>
      </c>
      <c r="G1297" t="s">
        <v>122</v>
      </c>
    </row>
    <row r="1298" spans="1:7" x14ac:dyDescent="0.25">
      <c r="A1298">
        <v>1998</v>
      </c>
      <c r="B1298" t="s">
        <v>164</v>
      </c>
      <c r="C1298" t="s">
        <v>118</v>
      </c>
      <c r="D1298" t="s">
        <v>118</v>
      </c>
      <c r="E1298" t="s">
        <v>118</v>
      </c>
      <c r="F1298">
        <v>29.375448254693008</v>
      </c>
      <c r="G1298" t="s">
        <v>122</v>
      </c>
    </row>
    <row r="1299" spans="1:7" x14ac:dyDescent="0.25">
      <c r="A1299">
        <v>1999</v>
      </c>
      <c r="B1299" t="s">
        <v>135</v>
      </c>
      <c r="C1299" t="s">
        <v>118</v>
      </c>
      <c r="D1299" t="s">
        <v>118</v>
      </c>
      <c r="E1299" t="s">
        <v>118</v>
      </c>
      <c r="F1299">
        <v>37.980009367072974</v>
      </c>
      <c r="G1299" t="s">
        <v>122</v>
      </c>
    </row>
    <row r="1300" spans="1:7" x14ac:dyDescent="0.25">
      <c r="A1300">
        <v>1999</v>
      </c>
      <c r="B1300" t="s">
        <v>123</v>
      </c>
      <c r="C1300" t="s">
        <v>118</v>
      </c>
      <c r="D1300" t="s">
        <v>118</v>
      </c>
      <c r="E1300" t="s">
        <v>118</v>
      </c>
      <c r="F1300">
        <v>39.252205540063478</v>
      </c>
      <c r="G1300" t="s">
        <v>122</v>
      </c>
    </row>
    <row r="1301" spans="1:7" x14ac:dyDescent="0.25">
      <c r="A1301">
        <v>1999</v>
      </c>
      <c r="B1301" t="s">
        <v>124</v>
      </c>
      <c r="C1301" t="s">
        <v>118</v>
      </c>
      <c r="D1301" t="s">
        <v>118</v>
      </c>
      <c r="E1301" t="s">
        <v>118</v>
      </c>
      <c r="F1301">
        <v>17.473916934433277</v>
      </c>
      <c r="G1301" t="s">
        <v>122</v>
      </c>
    </row>
    <row r="1302" spans="1:7" x14ac:dyDescent="0.25">
      <c r="A1302">
        <v>1999</v>
      </c>
      <c r="B1302" t="s">
        <v>125</v>
      </c>
      <c r="C1302" t="s">
        <v>118</v>
      </c>
      <c r="D1302" t="s">
        <v>118</v>
      </c>
      <c r="E1302" t="s">
        <v>118</v>
      </c>
      <c r="F1302">
        <v>57.36563392670665</v>
      </c>
      <c r="G1302" t="s">
        <v>122</v>
      </c>
    </row>
    <row r="1303" spans="1:7" x14ac:dyDescent="0.25">
      <c r="A1303">
        <v>1999</v>
      </c>
      <c r="B1303" t="s">
        <v>126</v>
      </c>
      <c r="C1303" t="s">
        <v>118</v>
      </c>
      <c r="D1303" t="s">
        <v>118</v>
      </c>
      <c r="E1303" t="s">
        <v>118</v>
      </c>
      <c r="F1303">
        <v>36.122592353307766</v>
      </c>
      <c r="G1303" t="s">
        <v>122</v>
      </c>
    </row>
    <row r="1304" spans="1:7" x14ac:dyDescent="0.25">
      <c r="A1304">
        <v>1999</v>
      </c>
      <c r="B1304" t="s">
        <v>127</v>
      </c>
      <c r="C1304" t="s">
        <v>118</v>
      </c>
      <c r="D1304" t="s">
        <v>118</v>
      </c>
      <c r="E1304" t="s">
        <v>118</v>
      </c>
      <c r="F1304">
        <v>35.466068481352174</v>
      </c>
      <c r="G1304" t="s">
        <v>122</v>
      </c>
    </row>
    <row r="1305" spans="1:7" x14ac:dyDescent="0.25">
      <c r="A1305">
        <v>1999</v>
      </c>
      <c r="B1305" t="s">
        <v>164</v>
      </c>
      <c r="C1305" t="s">
        <v>118</v>
      </c>
      <c r="D1305" t="s">
        <v>118</v>
      </c>
      <c r="E1305" t="s">
        <v>118</v>
      </c>
      <c r="F1305">
        <v>30.906392596534101</v>
      </c>
      <c r="G1305" t="s">
        <v>122</v>
      </c>
    </row>
    <row r="1306" spans="1:7" x14ac:dyDescent="0.25">
      <c r="A1306">
        <v>2000</v>
      </c>
      <c r="B1306" t="s">
        <v>135</v>
      </c>
      <c r="C1306" t="s">
        <v>118</v>
      </c>
      <c r="D1306" t="s">
        <v>118</v>
      </c>
      <c r="E1306" t="s">
        <v>118</v>
      </c>
      <c r="F1306">
        <v>39.678425833808006</v>
      </c>
      <c r="G1306" t="s">
        <v>122</v>
      </c>
    </row>
    <row r="1307" spans="1:7" x14ac:dyDescent="0.25">
      <c r="A1307">
        <v>2000</v>
      </c>
      <c r="B1307" t="s">
        <v>123</v>
      </c>
      <c r="C1307" t="s">
        <v>118</v>
      </c>
      <c r="D1307" t="s">
        <v>118</v>
      </c>
      <c r="E1307" t="s">
        <v>118</v>
      </c>
      <c r="F1307">
        <v>39.928294734189429</v>
      </c>
      <c r="G1307" t="s">
        <v>122</v>
      </c>
    </row>
    <row r="1308" spans="1:7" x14ac:dyDescent="0.25">
      <c r="A1308">
        <v>2000</v>
      </c>
      <c r="B1308" t="s">
        <v>124</v>
      </c>
      <c r="C1308" t="s">
        <v>118</v>
      </c>
      <c r="D1308" t="s">
        <v>118</v>
      </c>
      <c r="E1308" t="s">
        <v>118</v>
      </c>
      <c r="F1308">
        <v>16.759486323553581</v>
      </c>
      <c r="G1308" t="s">
        <v>122</v>
      </c>
    </row>
    <row r="1309" spans="1:7" x14ac:dyDescent="0.25">
      <c r="A1309">
        <v>2000</v>
      </c>
      <c r="B1309" t="s">
        <v>125</v>
      </c>
      <c r="C1309" t="s">
        <v>118</v>
      </c>
      <c r="D1309" t="s">
        <v>118</v>
      </c>
      <c r="E1309" t="s">
        <v>118</v>
      </c>
      <c r="F1309">
        <v>55.351804306283853</v>
      </c>
      <c r="G1309" t="s">
        <v>122</v>
      </c>
    </row>
    <row r="1310" spans="1:7" x14ac:dyDescent="0.25">
      <c r="A1310">
        <v>2000</v>
      </c>
      <c r="B1310" t="s">
        <v>126</v>
      </c>
      <c r="C1310" t="s">
        <v>118</v>
      </c>
      <c r="D1310" t="s">
        <v>118</v>
      </c>
      <c r="E1310" t="s">
        <v>118</v>
      </c>
      <c r="F1310">
        <v>43.128358050782509</v>
      </c>
      <c r="G1310" t="s">
        <v>122</v>
      </c>
    </row>
    <row r="1311" spans="1:7" x14ac:dyDescent="0.25">
      <c r="A1311">
        <v>2000</v>
      </c>
      <c r="B1311" t="s">
        <v>127</v>
      </c>
      <c r="C1311" t="s">
        <v>118</v>
      </c>
      <c r="D1311" t="s">
        <v>118</v>
      </c>
      <c r="E1311" t="s">
        <v>118</v>
      </c>
      <c r="F1311">
        <v>39.997854774629474</v>
      </c>
      <c r="G1311" t="s">
        <v>122</v>
      </c>
    </row>
    <row r="1312" spans="1:7" x14ac:dyDescent="0.25">
      <c r="A1312">
        <v>2000</v>
      </c>
      <c r="B1312" t="s">
        <v>164</v>
      </c>
      <c r="C1312" t="s">
        <v>118</v>
      </c>
      <c r="D1312" t="s">
        <v>118</v>
      </c>
      <c r="E1312" t="s">
        <v>118</v>
      </c>
      <c r="F1312">
        <v>32.207244433717698</v>
      </c>
      <c r="G1312" t="s">
        <v>122</v>
      </c>
    </row>
    <row r="1313" spans="1:7" x14ac:dyDescent="0.25">
      <c r="A1313">
        <v>2001</v>
      </c>
      <c r="B1313" t="s">
        <v>135</v>
      </c>
      <c r="C1313" t="s">
        <v>118</v>
      </c>
      <c r="D1313" t="s">
        <v>118</v>
      </c>
      <c r="E1313" t="s">
        <v>118</v>
      </c>
      <c r="F1313">
        <v>43.560736000364066</v>
      </c>
      <c r="G1313" t="s">
        <v>122</v>
      </c>
    </row>
    <row r="1314" spans="1:7" x14ac:dyDescent="0.25">
      <c r="A1314">
        <v>2001</v>
      </c>
      <c r="B1314" t="s">
        <v>123</v>
      </c>
      <c r="C1314" t="s">
        <v>118</v>
      </c>
      <c r="D1314" t="s">
        <v>118</v>
      </c>
      <c r="E1314" t="s">
        <v>118</v>
      </c>
      <c r="F1314">
        <v>41.52202989047867</v>
      </c>
      <c r="G1314" t="s">
        <v>122</v>
      </c>
    </row>
    <row r="1315" spans="1:7" x14ac:dyDescent="0.25">
      <c r="A1315">
        <v>2001</v>
      </c>
      <c r="B1315" t="s">
        <v>124</v>
      </c>
      <c r="C1315" t="s">
        <v>118</v>
      </c>
      <c r="D1315" t="s">
        <v>118</v>
      </c>
      <c r="E1315" t="s">
        <v>118</v>
      </c>
      <c r="F1315">
        <v>12.760990024677374</v>
      </c>
      <c r="G1315" t="s">
        <v>122</v>
      </c>
    </row>
    <row r="1316" spans="1:7" x14ac:dyDescent="0.25">
      <c r="A1316">
        <v>2001</v>
      </c>
      <c r="B1316" t="s">
        <v>125</v>
      </c>
      <c r="C1316" t="s">
        <v>118</v>
      </c>
      <c r="D1316" t="s">
        <v>118</v>
      </c>
      <c r="E1316" t="s">
        <v>118</v>
      </c>
      <c r="F1316">
        <v>57.97781181370442</v>
      </c>
      <c r="G1316" t="s">
        <v>122</v>
      </c>
    </row>
    <row r="1317" spans="1:7" x14ac:dyDescent="0.25">
      <c r="A1317">
        <v>2001</v>
      </c>
      <c r="B1317" t="s">
        <v>126</v>
      </c>
      <c r="C1317" t="s">
        <v>118</v>
      </c>
      <c r="D1317" t="s">
        <v>118</v>
      </c>
      <c r="E1317" t="s">
        <v>118</v>
      </c>
      <c r="F1317">
        <v>43.172846890594258</v>
      </c>
      <c r="G1317" t="s">
        <v>122</v>
      </c>
    </row>
    <row r="1318" spans="1:7" x14ac:dyDescent="0.25">
      <c r="A1318">
        <v>2001</v>
      </c>
      <c r="B1318" t="s">
        <v>127</v>
      </c>
      <c r="C1318" t="s">
        <v>118</v>
      </c>
      <c r="D1318" t="s">
        <v>118</v>
      </c>
      <c r="E1318" t="s">
        <v>118</v>
      </c>
      <c r="F1318">
        <v>38.717743027140415</v>
      </c>
      <c r="G1318" t="s">
        <v>122</v>
      </c>
    </row>
    <row r="1319" spans="1:7" x14ac:dyDescent="0.25">
      <c r="A1319">
        <v>2001</v>
      </c>
      <c r="B1319" t="s">
        <v>164</v>
      </c>
      <c r="C1319" t="s">
        <v>118</v>
      </c>
      <c r="D1319" t="s">
        <v>118</v>
      </c>
      <c r="E1319" t="s">
        <v>118</v>
      </c>
      <c r="F1319">
        <v>32.513183585134222</v>
      </c>
      <c r="G1319" t="s">
        <v>122</v>
      </c>
    </row>
    <row r="1320" spans="1:7" x14ac:dyDescent="0.25">
      <c r="A1320">
        <v>2002</v>
      </c>
      <c r="B1320" t="s">
        <v>135</v>
      </c>
      <c r="C1320" t="s">
        <v>118</v>
      </c>
      <c r="D1320" t="s">
        <v>118</v>
      </c>
      <c r="E1320" t="s">
        <v>118</v>
      </c>
      <c r="F1320">
        <v>47.771475412077635</v>
      </c>
      <c r="G1320" t="s">
        <v>122</v>
      </c>
    </row>
    <row r="1321" spans="1:7" x14ac:dyDescent="0.25">
      <c r="A1321">
        <v>2002</v>
      </c>
      <c r="B1321" t="s">
        <v>123</v>
      </c>
      <c r="C1321" t="s">
        <v>118</v>
      </c>
      <c r="D1321" t="s">
        <v>118</v>
      </c>
      <c r="E1321" t="s">
        <v>118</v>
      </c>
      <c r="F1321">
        <v>44.288547061113505</v>
      </c>
      <c r="G1321" t="s">
        <v>122</v>
      </c>
    </row>
    <row r="1322" spans="1:7" x14ac:dyDescent="0.25">
      <c r="A1322">
        <v>2002</v>
      </c>
      <c r="B1322" t="s">
        <v>124</v>
      </c>
      <c r="C1322" t="s">
        <v>118</v>
      </c>
      <c r="D1322" t="s">
        <v>118</v>
      </c>
      <c r="E1322" t="s">
        <v>118</v>
      </c>
      <c r="F1322">
        <v>12.206910596139791</v>
      </c>
      <c r="G1322" t="s">
        <v>122</v>
      </c>
    </row>
    <row r="1323" spans="1:7" x14ac:dyDescent="0.25">
      <c r="A1323">
        <v>2002</v>
      </c>
      <c r="B1323" t="s">
        <v>125</v>
      </c>
      <c r="C1323" t="s">
        <v>118</v>
      </c>
      <c r="D1323" t="s">
        <v>118</v>
      </c>
      <c r="E1323" t="s">
        <v>118</v>
      </c>
      <c r="F1323">
        <v>66.341695679150092</v>
      </c>
      <c r="G1323" t="s">
        <v>122</v>
      </c>
    </row>
    <row r="1324" spans="1:7" x14ac:dyDescent="0.25">
      <c r="A1324">
        <v>2002</v>
      </c>
      <c r="B1324" t="s">
        <v>126</v>
      </c>
      <c r="C1324" t="s">
        <v>118</v>
      </c>
      <c r="D1324" t="s">
        <v>118</v>
      </c>
      <c r="E1324" t="s">
        <v>118</v>
      </c>
      <c r="F1324">
        <v>41.548601717433179</v>
      </c>
      <c r="G1324" t="s">
        <v>122</v>
      </c>
    </row>
    <row r="1325" spans="1:7" x14ac:dyDescent="0.25">
      <c r="A1325">
        <v>2002</v>
      </c>
      <c r="B1325" t="s">
        <v>127</v>
      </c>
      <c r="C1325" t="s">
        <v>118</v>
      </c>
      <c r="D1325" t="s">
        <v>118</v>
      </c>
      <c r="E1325" t="s">
        <v>118</v>
      </c>
      <c r="F1325">
        <v>39.030368946382765</v>
      </c>
      <c r="G1325" t="s">
        <v>122</v>
      </c>
    </row>
    <row r="1326" spans="1:7" x14ac:dyDescent="0.25">
      <c r="A1326">
        <v>2002</v>
      </c>
      <c r="B1326" t="s">
        <v>164</v>
      </c>
      <c r="C1326" t="s">
        <v>118</v>
      </c>
      <c r="D1326" t="s">
        <v>118</v>
      </c>
      <c r="E1326" t="s">
        <v>118</v>
      </c>
      <c r="F1326">
        <v>33.328888669415299</v>
      </c>
      <c r="G1326" t="s">
        <v>122</v>
      </c>
    </row>
    <row r="1327" spans="1:7" x14ac:dyDescent="0.25">
      <c r="A1327">
        <v>2003</v>
      </c>
      <c r="B1327" t="s">
        <v>135</v>
      </c>
      <c r="C1327" t="s">
        <v>118</v>
      </c>
      <c r="D1327" t="s">
        <v>118</v>
      </c>
      <c r="E1327" t="s">
        <v>118</v>
      </c>
      <c r="F1327">
        <v>48.245939725070173</v>
      </c>
      <c r="G1327" t="s">
        <v>122</v>
      </c>
    </row>
    <row r="1328" spans="1:7" x14ac:dyDescent="0.25">
      <c r="A1328">
        <v>2003</v>
      </c>
      <c r="B1328" t="s">
        <v>123</v>
      </c>
      <c r="C1328" t="s">
        <v>118</v>
      </c>
      <c r="D1328" t="s">
        <v>118</v>
      </c>
      <c r="E1328" t="s">
        <v>118</v>
      </c>
      <c r="F1328">
        <v>48.059037243960162</v>
      </c>
      <c r="G1328" t="s">
        <v>122</v>
      </c>
    </row>
    <row r="1329" spans="1:7" x14ac:dyDescent="0.25">
      <c r="A1329">
        <v>2003</v>
      </c>
      <c r="B1329" t="s">
        <v>124</v>
      </c>
      <c r="C1329" t="s">
        <v>118</v>
      </c>
      <c r="D1329" t="s">
        <v>118</v>
      </c>
      <c r="E1329" t="s">
        <v>118</v>
      </c>
      <c r="F1329">
        <v>15.263021409700018</v>
      </c>
      <c r="G1329" t="s">
        <v>122</v>
      </c>
    </row>
    <row r="1330" spans="1:7" x14ac:dyDescent="0.25">
      <c r="A1330">
        <v>2003</v>
      </c>
      <c r="B1330" t="s">
        <v>125</v>
      </c>
      <c r="C1330" t="s">
        <v>118</v>
      </c>
      <c r="D1330" t="s">
        <v>118</v>
      </c>
      <c r="E1330" t="s">
        <v>118</v>
      </c>
      <c r="F1330">
        <v>73.681244323430178</v>
      </c>
      <c r="G1330" t="s">
        <v>122</v>
      </c>
    </row>
    <row r="1331" spans="1:7" x14ac:dyDescent="0.25">
      <c r="A1331">
        <v>2003</v>
      </c>
      <c r="B1331" t="s">
        <v>126</v>
      </c>
      <c r="C1331" t="s">
        <v>118</v>
      </c>
      <c r="D1331" t="s">
        <v>118</v>
      </c>
      <c r="E1331" t="s">
        <v>118</v>
      </c>
      <c r="F1331">
        <v>36.901519655407988</v>
      </c>
      <c r="G1331" t="s">
        <v>122</v>
      </c>
    </row>
    <row r="1332" spans="1:7" x14ac:dyDescent="0.25">
      <c r="A1332">
        <v>2003</v>
      </c>
      <c r="B1332" t="s">
        <v>127</v>
      </c>
      <c r="C1332" t="s">
        <v>118</v>
      </c>
      <c r="D1332" t="s">
        <v>118</v>
      </c>
      <c r="E1332" t="s">
        <v>118</v>
      </c>
      <c r="F1332">
        <v>37.717792192917059</v>
      </c>
      <c r="G1332" t="s">
        <v>122</v>
      </c>
    </row>
    <row r="1333" spans="1:7" x14ac:dyDescent="0.25">
      <c r="A1333">
        <v>2003</v>
      </c>
      <c r="B1333" t="s">
        <v>164</v>
      </c>
      <c r="C1333" t="s">
        <v>118</v>
      </c>
      <c r="D1333" t="s">
        <v>118</v>
      </c>
      <c r="E1333" t="s">
        <v>118</v>
      </c>
      <c r="F1333">
        <v>35.027615509872959</v>
      </c>
      <c r="G1333" t="s">
        <v>122</v>
      </c>
    </row>
    <row r="1334" spans="1:7" x14ac:dyDescent="0.25">
      <c r="A1334">
        <v>2004</v>
      </c>
      <c r="B1334" t="s">
        <v>135</v>
      </c>
      <c r="C1334" t="s">
        <v>118</v>
      </c>
      <c r="D1334" t="s">
        <v>118</v>
      </c>
      <c r="E1334" t="s">
        <v>118</v>
      </c>
      <c r="F1334">
        <v>49.235921775013985</v>
      </c>
      <c r="G1334" t="s">
        <v>122</v>
      </c>
    </row>
    <row r="1335" spans="1:7" x14ac:dyDescent="0.25">
      <c r="A1335">
        <v>2004</v>
      </c>
      <c r="B1335" t="s">
        <v>123</v>
      </c>
      <c r="C1335" t="s">
        <v>118</v>
      </c>
      <c r="D1335" t="s">
        <v>118</v>
      </c>
      <c r="E1335" t="s">
        <v>118</v>
      </c>
      <c r="F1335">
        <v>49.820885518563152</v>
      </c>
      <c r="G1335" t="s">
        <v>122</v>
      </c>
    </row>
    <row r="1336" spans="1:7" x14ac:dyDescent="0.25">
      <c r="A1336">
        <v>2004</v>
      </c>
      <c r="B1336" t="s">
        <v>124</v>
      </c>
      <c r="C1336" t="s">
        <v>118</v>
      </c>
      <c r="D1336" t="s">
        <v>118</v>
      </c>
      <c r="E1336" t="s">
        <v>118</v>
      </c>
      <c r="F1336">
        <v>16.858980559012839</v>
      </c>
      <c r="G1336" t="s">
        <v>122</v>
      </c>
    </row>
    <row r="1337" spans="1:7" x14ac:dyDescent="0.25">
      <c r="A1337">
        <v>2004</v>
      </c>
      <c r="B1337" t="s">
        <v>125</v>
      </c>
      <c r="C1337" t="s">
        <v>118</v>
      </c>
      <c r="D1337" t="s">
        <v>118</v>
      </c>
      <c r="E1337" t="s">
        <v>118</v>
      </c>
      <c r="F1337">
        <v>99.711687444643928</v>
      </c>
      <c r="G1337" t="s">
        <v>122</v>
      </c>
    </row>
    <row r="1338" spans="1:7" x14ac:dyDescent="0.25">
      <c r="A1338">
        <v>2004</v>
      </c>
      <c r="B1338" t="s">
        <v>126</v>
      </c>
      <c r="C1338" t="s">
        <v>118</v>
      </c>
      <c r="D1338" t="s">
        <v>118</v>
      </c>
      <c r="E1338" t="s">
        <v>118</v>
      </c>
      <c r="F1338">
        <v>43.012074665900322</v>
      </c>
      <c r="G1338" t="s">
        <v>122</v>
      </c>
    </row>
    <row r="1339" spans="1:7" x14ac:dyDescent="0.25">
      <c r="A1339">
        <v>2004</v>
      </c>
      <c r="B1339" t="s">
        <v>127</v>
      </c>
      <c r="C1339" t="s">
        <v>118</v>
      </c>
      <c r="D1339" t="s">
        <v>118</v>
      </c>
      <c r="E1339" t="s">
        <v>118</v>
      </c>
      <c r="F1339">
        <v>43.018649385376506</v>
      </c>
      <c r="G1339" t="s">
        <v>122</v>
      </c>
    </row>
    <row r="1340" spans="1:7" x14ac:dyDescent="0.25">
      <c r="A1340">
        <v>2004</v>
      </c>
      <c r="B1340" t="s">
        <v>164</v>
      </c>
      <c r="C1340" t="s">
        <v>118</v>
      </c>
      <c r="D1340" t="s">
        <v>118</v>
      </c>
      <c r="E1340" t="s">
        <v>118</v>
      </c>
      <c r="F1340">
        <v>37.89135198672048</v>
      </c>
      <c r="G1340" t="s">
        <v>122</v>
      </c>
    </row>
    <row r="1341" spans="1:7" x14ac:dyDescent="0.25">
      <c r="A1341">
        <v>2005</v>
      </c>
      <c r="B1341" t="s">
        <v>135</v>
      </c>
      <c r="C1341" t="s">
        <v>118</v>
      </c>
      <c r="D1341" t="s">
        <v>118</v>
      </c>
      <c r="E1341" t="s">
        <v>118</v>
      </c>
      <c r="F1341">
        <v>53.037152783037008</v>
      </c>
      <c r="G1341" t="s">
        <v>122</v>
      </c>
    </row>
    <row r="1342" spans="1:7" x14ac:dyDescent="0.25">
      <c r="A1342">
        <v>2005</v>
      </c>
      <c r="B1342" t="s">
        <v>123</v>
      </c>
      <c r="C1342" t="s">
        <v>118</v>
      </c>
      <c r="D1342" t="s">
        <v>118</v>
      </c>
      <c r="E1342" t="s">
        <v>118</v>
      </c>
      <c r="F1342">
        <v>55.632232089059109</v>
      </c>
      <c r="G1342" t="s">
        <v>122</v>
      </c>
    </row>
    <row r="1343" spans="1:7" x14ac:dyDescent="0.25">
      <c r="A1343">
        <v>2005</v>
      </c>
      <c r="B1343" t="s">
        <v>124</v>
      </c>
      <c r="C1343" t="s">
        <v>118</v>
      </c>
      <c r="D1343" t="s">
        <v>118</v>
      </c>
      <c r="E1343" t="s">
        <v>118</v>
      </c>
      <c r="F1343">
        <v>18.717827932901365</v>
      </c>
      <c r="G1343" t="s">
        <v>122</v>
      </c>
    </row>
    <row r="1344" spans="1:7" x14ac:dyDescent="0.25">
      <c r="A1344">
        <v>2005</v>
      </c>
      <c r="B1344" t="s">
        <v>125</v>
      </c>
      <c r="C1344" t="s">
        <v>118</v>
      </c>
      <c r="D1344" t="s">
        <v>118</v>
      </c>
      <c r="E1344" t="s">
        <v>118</v>
      </c>
      <c r="F1344">
        <v>91.574311022133344</v>
      </c>
      <c r="G1344" t="s">
        <v>122</v>
      </c>
    </row>
    <row r="1345" spans="1:7" x14ac:dyDescent="0.25">
      <c r="A1345">
        <v>2005</v>
      </c>
      <c r="B1345" t="s">
        <v>126</v>
      </c>
      <c r="C1345" t="s">
        <v>118</v>
      </c>
      <c r="D1345" t="s">
        <v>118</v>
      </c>
      <c r="E1345" t="s">
        <v>118</v>
      </c>
      <c r="F1345">
        <v>48.628567067575347</v>
      </c>
      <c r="G1345" t="s">
        <v>122</v>
      </c>
    </row>
    <row r="1346" spans="1:7" x14ac:dyDescent="0.25">
      <c r="A1346">
        <v>2005</v>
      </c>
      <c r="B1346" t="s">
        <v>127</v>
      </c>
      <c r="C1346" t="s">
        <v>118</v>
      </c>
      <c r="D1346" t="s">
        <v>118</v>
      </c>
      <c r="E1346" t="s">
        <v>118</v>
      </c>
      <c r="F1346">
        <v>49.26375446626723</v>
      </c>
      <c r="G1346" t="s">
        <v>122</v>
      </c>
    </row>
    <row r="1347" spans="1:7" x14ac:dyDescent="0.25">
      <c r="A1347">
        <v>2005</v>
      </c>
      <c r="B1347" t="s">
        <v>164</v>
      </c>
      <c r="C1347" t="s">
        <v>118</v>
      </c>
      <c r="D1347" t="s">
        <v>118</v>
      </c>
      <c r="E1347" t="s">
        <v>118</v>
      </c>
      <c r="F1347">
        <v>41.027309703194931</v>
      </c>
      <c r="G1347" t="s">
        <v>122</v>
      </c>
    </row>
    <row r="1348" spans="1:7" x14ac:dyDescent="0.25">
      <c r="A1348">
        <v>2006</v>
      </c>
      <c r="B1348" t="s">
        <v>135</v>
      </c>
      <c r="C1348" t="s">
        <v>118</v>
      </c>
      <c r="D1348" t="s">
        <v>118</v>
      </c>
      <c r="E1348" t="s">
        <v>118</v>
      </c>
      <c r="F1348">
        <v>56.243264244491698</v>
      </c>
      <c r="G1348" t="s">
        <v>122</v>
      </c>
    </row>
    <row r="1349" spans="1:7" x14ac:dyDescent="0.25">
      <c r="A1349">
        <v>2006</v>
      </c>
      <c r="B1349" t="s">
        <v>123</v>
      </c>
      <c r="C1349" t="s">
        <v>118</v>
      </c>
      <c r="D1349" t="s">
        <v>118</v>
      </c>
      <c r="E1349" t="s">
        <v>118</v>
      </c>
      <c r="F1349">
        <v>59.269045145178794</v>
      </c>
      <c r="G1349" t="s">
        <v>122</v>
      </c>
    </row>
    <row r="1350" spans="1:7" x14ac:dyDescent="0.25">
      <c r="A1350">
        <v>2006</v>
      </c>
      <c r="B1350" t="s">
        <v>124</v>
      </c>
      <c r="C1350" t="s">
        <v>118</v>
      </c>
      <c r="D1350" t="s">
        <v>118</v>
      </c>
      <c r="E1350" t="s">
        <v>118</v>
      </c>
      <c r="F1350">
        <v>22.643082097884662</v>
      </c>
      <c r="G1350" t="s">
        <v>122</v>
      </c>
    </row>
    <row r="1351" spans="1:7" x14ac:dyDescent="0.25">
      <c r="A1351">
        <v>2006</v>
      </c>
      <c r="B1351" t="s">
        <v>125</v>
      </c>
      <c r="C1351" t="s">
        <v>118</v>
      </c>
      <c r="D1351" t="s">
        <v>118</v>
      </c>
      <c r="E1351" t="s">
        <v>118</v>
      </c>
      <c r="F1351">
        <v>88.757631935469817</v>
      </c>
      <c r="G1351" t="s">
        <v>122</v>
      </c>
    </row>
    <row r="1352" spans="1:7" x14ac:dyDescent="0.25">
      <c r="A1352">
        <v>2006</v>
      </c>
      <c r="B1352" t="s">
        <v>126</v>
      </c>
      <c r="C1352" t="s">
        <v>118</v>
      </c>
      <c r="D1352" t="s">
        <v>118</v>
      </c>
      <c r="E1352" t="s">
        <v>118</v>
      </c>
      <c r="F1352">
        <v>54.545668301439783</v>
      </c>
      <c r="G1352" t="s">
        <v>122</v>
      </c>
    </row>
    <row r="1353" spans="1:7" x14ac:dyDescent="0.25">
      <c r="A1353">
        <v>2006</v>
      </c>
      <c r="B1353" t="s">
        <v>127</v>
      </c>
      <c r="C1353" t="s">
        <v>118</v>
      </c>
      <c r="D1353" t="s">
        <v>118</v>
      </c>
      <c r="E1353" t="s">
        <v>118</v>
      </c>
      <c r="F1353">
        <v>54.221709645722314</v>
      </c>
      <c r="G1353" t="s">
        <v>122</v>
      </c>
    </row>
    <row r="1354" spans="1:7" x14ac:dyDescent="0.25">
      <c r="A1354">
        <v>2006</v>
      </c>
      <c r="B1354" t="s">
        <v>164</v>
      </c>
      <c r="C1354" t="s">
        <v>118</v>
      </c>
      <c r="D1354" t="s">
        <v>118</v>
      </c>
      <c r="E1354" t="s">
        <v>118</v>
      </c>
      <c r="F1354">
        <v>45.071469569011057</v>
      </c>
      <c r="G1354" t="s">
        <v>122</v>
      </c>
    </row>
    <row r="1355" spans="1:7" x14ac:dyDescent="0.25">
      <c r="A1355">
        <v>2007</v>
      </c>
      <c r="B1355" t="s">
        <v>135</v>
      </c>
      <c r="C1355" t="s">
        <v>118</v>
      </c>
      <c r="D1355" t="s">
        <v>118</v>
      </c>
      <c r="E1355" t="s">
        <v>118</v>
      </c>
      <c r="F1355">
        <v>58.926534017201831</v>
      </c>
      <c r="G1355" t="s">
        <v>122</v>
      </c>
    </row>
    <row r="1356" spans="1:7" x14ac:dyDescent="0.25">
      <c r="A1356">
        <v>2007</v>
      </c>
      <c r="B1356" t="s">
        <v>123</v>
      </c>
      <c r="C1356" t="s">
        <v>118</v>
      </c>
      <c r="D1356" t="s">
        <v>118</v>
      </c>
      <c r="E1356" t="s">
        <v>118</v>
      </c>
      <c r="F1356">
        <v>59.712466082316737</v>
      </c>
      <c r="G1356" t="s">
        <v>122</v>
      </c>
    </row>
    <row r="1357" spans="1:7" x14ac:dyDescent="0.25">
      <c r="A1357">
        <v>2007</v>
      </c>
      <c r="B1357" t="s">
        <v>124</v>
      </c>
      <c r="C1357" t="s">
        <v>118</v>
      </c>
      <c r="D1357" t="s">
        <v>118</v>
      </c>
      <c r="E1357" t="s">
        <v>118</v>
      </c>
      <c r="F1357">
        <v>32.400853416302297</v>
      </c>
      <c r="G1357" t="s">
        <v>122</v>
      </c>
    </row>
    <row r="1358" spans="1:7" x14ac:dyDescent="0.25">
      <c r="A1358">
        <v>2007</v>
      </c>
      <c r="B1358" t="s">
        <v>125</v>
      </c>
      <c r="C1358" t="s">
        <v>118</v>
      </c>
      <c r="D1358" t="s">
        <v>118</v>
      </c>
      <c r="E1358" t="s">
        <v>118</v>
      </c>
      <c r="F1358">
        <v>111.31665712838718</v>
      </c>
      <c r="G1358" t="s">
        <v>122</v>
      </c>
    </row>
    <row r="1359" spans="1:7" x14ac:dyDescent="0.25">
      <c r="A1359">
        <v>2007</v>
      </c>
      <c r="B1359" t="s">
        <v>126</v>
      </c>
      <c r="C1359" t="s">
        <v>118</v>
      </c>
      <c r="D1359" t="s">
        <v>118</v>
      </c>
      <c r="E1359" t="s">
        <v>118</v>
      </c>
      <c r="F1359">
        <v>65.767506324251258</v>
      </c>
      <c r="G1359" t="s">
        <v>122</v>
      </c>
    </row>
    <row r="1360" spans="1:7" x14ac:dyDescent="0.25">
      <c r="A1360">
        <v>2007</v>
      </c>
      <c r="B1360" t="s">
        <v>127</v>
      </c>
      <c r="C1360" t="s">
        <v>118</v>
      </c>
      <c r="D1360" t="s">
        <v>118</v>
      </c>
      <c r="E1360" t="s">
        <v>118</v>
      </c>
      <c r="F1360">
        <v>64.166670044825821</v>
      </c>
      <c r="G1360" t="s">
        <v>122</v>
      </c>
    </row>
    <row r="1361" spans="1:7" x14ac:dyDescent="0.25">
      <c r="A1361">
        <v>2007</v>
      </c>
      <c r="B1361" t="s">
        <v>164</v>
      </c>
      <c r="C1361" t="s">
        <v>118</v>
      </c>
      <c r="D1361" t="s">
        <v>118</v>
      </c>
      <c r="E1361" t="s">
        <v>118</v>
      </c>
      <c r="F1361">
        <v>50.999749399222885</v>
      </c>
      <c r="G1361" t="s">
        <v>122</v>
      </c>
    </row>
    <row r="1362" spans="1:7" x14ac:dyDescent="0.25">
      <c r="A1362">
        <v>2008</v>
      </c>
      <c r="B1362" t="s">
        <v>135</v>
      </c>
      <c r="C1362" t="s">
        <v>118</v>
      </c>
      <c r="D1362" t="s">
        <v>118</v>
      </c>
      <c r="E1362" t="s">
        <v>118</v>
      </c>
      <c r="F1362">
        <v>63.685976024645285</v>
      </c>
      <c r="G1362" t="s">
        <v>122</v>
      </c>
    </row>
    <row r="1363" spans="1:7" x14ac:dyDescent="0.25">
      <c r="A1363">
        <v>2008</v>
      </c>
      <c r="B1363" t="s">
        <v>123</v>
      </c>
      <c r="C1363" t="s">
        <v>118</v>
      </c>
      <c r="D1363" t="s">
        <v>118</v>
      </c>
      <c r="E1363" t="s">
        <v>118</v>
      </c>
      <c r="F1363">
        <v>62.623139214294383</v>
      </c>
      <c r="G1363" t="s">
        <v>122</v>
      </c>
    </row>
    <row r="1364" spans="1:7" x14ac:dyDescent="0.25">
      <c r="A1364">
        <v>2008</v>
      </c>
      <c r="B1364" t="s">
        <v>124</v>
      </c>
      <c r="C1364" t="s">
        <v>118</v>
      </c>
      <c r="D1364" t="s">
        <v>118</v>
      </c>
      <c r="E1364" t="s">
        <v>118</v>
      </c>
      <c r="F1364">
        <v>39.656366447399478</v>
      </c>
      <c r="G1364" t="s">
        <v>122</v>
      </c>
    </row>
    <row r="1365" spans="1:7" x14ac:dyDescent="0.25">
      <c r="A1365">
        <v>2008</v>
      </c>
      <c r="B1365" t="s">
        <v>125</v>
      </c>
      <c r="C1365" t="s">
        <v>118</v>
      </c>
      <c r="D1365" t="s">
        <v>118</v>
      </c>
      <c r="E1365" t="s">
        <v>118</v>
      </c>
      <c r="F1365">
        <v>164.17733904906135</v>
      </c>
      <c r="G1365" t="s">
        <v>122</v>
      </c>
    </row>
    <row r="1366" spans="1:7" x14ac:dyDescent="0.25">
      <c r="A1366">
        <v>2008</v>
      </c>
      <c r="B1366" t="s">
        <v>126</v>
      </c>
      <c r="C1366" t="s">
        <v>118</v>
      </c>
      <c r="D1366" t="s">
        <v>118</v>
      </c>
      <c r="E1366" t="s">
        <v>118</v>
      </c>
      <c r="F1366">
        <v>78.704724242894784</v>
      </c>
      <c r="G1366" t="s">
        <v>122</v>
      </c>
    </row>
    <row r="1367" spans="1:7" x14ac:dyDescent="0.25">
      <c r="A1367">
        <v>2008</v>
      </c>
      <c r="B1367" t="s">
        <v>127</v>
      </c>
      <c r="C1367" t="s">
        <v>118</v>
      </c>
      <c r="D1367" t="s">
        <v>118</v>
      </c>
      <c r="E1367" t="s">
        <v>118</v>
      </c>
      <c r="F1367">
        <v>78.952876756312833</v>
      </c>
      <c r="G1367" t="s">
        <v>122</v>
      </c>
    </row>
    <row r="1368" spans="1:7" x14ac:dyDescent="0.25">
      <c r="A1368">
        <v>2008</v>
      </c>
      <c r="B1368" t="s">
        <v>164</v>
      </c>
      <c r="C1368" t="s">
        <v>118</v>
      </c>
      <c r="D1368" t="s">
        <v>118</v>
      </c>
      <c r="E1368" t="s">
        <v>118</v>
      </c>
      <c r="F1368">
        <v>56.200414444129066</v>
      </c>
      <c r="G1368" t="s">
        <v>122</v>
      </c>
    </row>
    <row r="1369" spans="1:7" x14ac:dyDescent="0.25">
      <c r="A1369">
        <v>2009</v>
      </c>
      <c r="B1369" t="s">
        <v>135</v>
      </c>
      <c r="C1369" t="s">
        <v>118</v>
      </c>
      <c r="D1369" t="s">
        <v>118</v>
      </c>
      <c r="E1369" t="s">
        <v>118</v>
      </c>
      <c r="F1369">
        <v>64.767303239965116</v>
      </c>
      <c r="G1369" t="s">
        <v>122</v>
      </c>
    </row>
    <row r="1370" spans="1:7" x14ac:dyDescent="0.25">
      <c r="A1370">
        <v>2009</v>
      </c>
      <c r="B1370" t="s">
        <v>123</v>
      </c>
      <c r="C1370" t="s">
        <v>118</v>
      </c>
      <c r="D1370" t="s">
        <v>118</v>
      </c>
      <c r="E1370" t="s">
        <v>118</v>
      </c>
      <c r="F1370">
        <v>64.877178504294122</v>
      </c>
      <c r="G1370" t="s">
        <v>122</v>
      </c>
    </row>
    <row r="1371" spans="1:7" x14ac:dyDescent="0.25">
      <c r="A1371">
        <v>2009</v>
      </c>
      <c r="B1371" t="s">
        <v>124</v>
      </c>
      <c r="C1371" t="s">
        <v>118</v>
      </c>
      <c r="D1371" t="s">
        <v>118</v>
      </c>
      <c r="E1371" t="s">
        <v>118</v>
      </c>
      <c r="F1371">
        <v>38.665709830984127</v>
      </c>
      <c r="G1371" t="s">
        <v>122</v>
      </c>
    </row>
    <row r="1372" spans="1:7" x14ac:dyDescent="0.25">
      <c r="A1372">
        <v>2009</v>
      </c>
      <c r="B1372" t="s">
        <v>125</v>
      </c>
      <c r="C1372" t="s">
        <v>118</v>
      </c>
      <c r="D1372" t="s">
        <v>118</v>
      </c>
      <c r="E1372" t="s">
        <v>118</v>
      </c>
      <c r="F1372">
        <v>40.031224663866936</v>
      </c>
      <c r="G1372" t="s">
        <v>122</v>
      </c>
    </row>
    <row r="1373" spans="1:7" x14ac:dyDescent="0.25">
      <c r="A1373">
        <v>2009</v>
      </c>
      <c r="B1373" t="s">
        <v>126</v>
      </c>
      <c r="C1373" t="s">
        <v>118</v>
      </c>
      <c r="D1373" t="s">
        <v>118</v>
      </c>
      <c r="E1373" t="s">
        <v>118</v>
      </c>
      <c r="F1373">
        <v>76.959939032132027</v>
      </c>
      <c r="G1373" t="s">
        <v>122</v>
      </c>
    </row>
    <row r="1374" spans="1:7" x14ac:dyDescent="0.25">
      <c r="A1374">
        <v>2009</v>
      </c>
      <c r="B1374" t="s">
        <v>127</v>
      </c>
      <c r="C1374" t="s">
        <v>118</v>
      </c>
      <c r="D1374" t="s">
        <v>118</v>
      </c>
      <c r="E1374" t="s">
        <v>118</v>
      </c>
      <c r="F1374">
        <v>69.93807148345411</v>
      </c>
      <c r="G1374" t="s">
        <v>122</v>
      </c>
    </row>
    <row r="1375" spans="1:7" x14ac:dyDescent="0.25">
      <c r="A1375">
        <v>2009</v>
      </c>
      <c r="B1375" t="s">
        <v>164</v>
      </c>
      <c r="C1375" t="s">
        <v>118</v>
      </c>
      <c r="D1375" t="s">
        <v>118</v>
      </c>
      <c r="E1375" t="s">
        <v>118</v>
      </c>
      <c r="F1375">
        <v>57.106288791298851</v>
      </c>
      <c r="G1375" t="s">
        <v>122</v>
      </c>
    </row>
    <row r="1376" spans="1:7" x14ac:dyDescent="0.25">
      <c r="A1376">
        <v>2010</v>
      </c>
      <c r="B1376" t="s">
        <v>135</v>
      </c>
      <c r="C1376" t="s">
        <v>118</v>
      </c>
      <c r="D1376" t="s">
        <v>118</v>
      </c>
      <c r="E1376" t="s">
        <v>118</v>
      </c>
      <c r="F1376">
        <v>69.093411287724734</v>
      </c>
      <c r="G1376" t="s">
        <v>122</v>
      </c>
    </row>
    <row r="1377" spans="1:7" x14ac:dyDescent="0.25">
      <c r="A1377">
        <v>2010</v>
      </c>
      <c r="B1377" t="s">
        <v>123</v>
      </c>
      <c r="C1377" t="s">
        <v>118</v>
      </c>
      <c r="D1377" t="s">
        <v>118</v>
      </c>
      <c r="E1377" t="s">
        <v>118</v>
      </c>
      <c r="F1377">
        <v>69.29010383644156</v>
      </c>
      <c r="G1377" t="s">
        <v>122</v>
      </c>
    </row>
    <row r="1378" spans="1:7" x14ac:dyDescent="0.25">
      <c r="A1378">
        <v>2010</v>
      </c>
      <c r="B1378" t="s">
        <v>124</v>
      </c>
      <c r="C1378" t="s">
        <v>118</v>
      </c>
      <c r="D1378" t="s">
        <v>118</v>
      </c>
      <c r="E1378" t="s">
        <v>118</v>
      </c>
      <c r="F1378">
        <v>43.364724348306801</v>
      </c>
      <c r="G1378" t="s">
        <v>122</v>
      </c>
    </row>
    <row r="1379" spans="1:7" x14ac:dyDescent="0.25">
      <c r="A1379">
        <v>2010</v>
      </c>
      <c r="B1379" t="s">
        <v>125</v>
      </c>
      <c r="C1379" t="s">
        <v>118</v>
      </c>
      <c r="D1379" t="s">
        <v>118</v>
      </c>
      <c r="E1379" t="s">
        <v>118</v>
      </c>
      <c r="F1379">
        <v>151.35377816723962</v>
      </c>
      <c r="G1379" t="s">
        <v>122</v>
      </c>
    </row>
    <row r="1380" spans="1:7" x14ac:dyDescent="0.25">
      <c r="A1380">
        <v>2010</v>
      </c>
      <c r="B1380" t="s">
        <v>126</v>
      </c>
      <c r="C1380" t="s">
        <v>118</v>
      </c>
      <c r="D1380" t="s">
        <v>118</v>
      </c>
      <c r="E1380" t="s">
        <v>118</v>
      </c>
      <c r="F1380">
        <v>81.403635524203878</v>
      </c>
      <c r="G1380" t="s">
        <v>122</v>
      </c>
    </row>
    <row r="1381" spans="1:7" x14ac:dyDescent="0.25">
      <c r="A1381">
        <v>2010</v>
      </c>
      <c r="B1381" t="s">
        <v>127</v>
      </c>
      <c r="C1381" t="s">
        <v>118</v>
      </c>
      <c r="D1381" t="s">
        <v>118</v>
      </c>
      <c r="E1381" t="s">
        <v>118</v>
      </c>
      <c r="F1381">
        <v>82.974593734897581</v>
      </c>
      <c r="G1381" t="s">
        <v>122</v>
      </c>
    </row>
    <row r="1382" spans="1:7" x14ac:dyDescent="0.25">
      <c r="A1382">
        <v>2010</v>
      </c>
      <c r="B1382" t="s">
        <v>164</v>
      </c>
      <c r="C1382" t="s">
        <v>118</v>
      </c>
      <c r="D1382" t="s">
        <v>118</v>
      </c>
      <c r="E1382" t="s">
        <v>118</v>
      </c>
      <c r="F1382">
        <v>60.574578370928791</v>
      </c>
      <c r="G1382" t="s">
        <v>122</v>
      </c>
    </row>
    <row r="1383" spans="1:7" x14ac:dyDescent="0.25">
      <c r="A1383">
        <v>2011</v>
      </c>
      <c r="B1383" t="s">
        <v>135</v>
      </c>
      <c r="C1383" t="s">
        <v>118</v>
      </c>
      <c r="D1383" t="s">
        <v>118</v>
      </c>
      <c r="E1383" t="s">
        <v>118</v>
      </c>
      <c r="F1383">
        <v>72.718178744915335</v>
      </c>
      <c r="G1383" t="s">
        <v>122</v>
      </c>
    </row>
    <row r="1384" spans="1:7" x14ac:dyDescent="0.25">
      <c r="A1384">
        <v>2011</v>
      </c>
      <c r="B1384" t="s">
        <v>123</v>
      </c>
      <c r="C1384" t="s">
        <v>118</v>
      </c>
      <c r="D1384" t="s">
        <v>118</v>
      </c>
      <c r="E1384" t="s">
        <v>118</v>
      </c>
      <c r="F1384">
        <v>73.168488256563222</v>
      </c>
      <c r="G1384" t="s">
        <v>122</v>
      </c>
    </row>
    <row r="1385" spans="1:7" x14ac:dyDescent="0.25">
      <c r="A1385">
        <v>2011</v>
      </c>
      <c r="B1385" t="s">
        <v>124</v>
      </c>
      <c r="C1385" t="s">
        <v>118</v>
      </c>
      <c r="D1385" t="s">
        <v>118</v>
      </c>
      <c r="E1385" t="s">
        <v>118</v>
      </c>
      <c r="F1385">
        <v>51.688295280516677</v>
      </c>
      <c r="G1385" t="s">
        <v>122</v>
      </c>
    </row>
    <row r="1386" spans="1:7" x14ac:dyDescent="0.25">
      <c r="A1386">
        <v>2011</v>
      </c>
      <c r="B1386" t="s">
        <v>125</v>
      </c>
      <c r="C1386" t="s">
        <v>118</v>
      </c>
      <c r="D1386" t="s">
        <v>118</v>
      </c>
      <c r="E1386" t="s">
        <v>118</v>
      </c>
      <c r="F1386">
        <v>145.17685001492146</v>
      </c>
      <c r="G1386" t="s">
        <v>122</v>
      </c>
    </row>
    <row r="1387" spans="1:7" x14ac:dyDescent="0.25">
      <c r="A1387">
        <v>2011</v>
      </c>
      <c r="B1387" t="s">
        <v>126</v>
      </c>
      <c r="C1387" t="s">
        <v>118</v>
      </c>
      <c r="D1387" t="s">
        <v>118</v>
      </c>
      <c r="E1387" t="s">
        <v>118</v>
      </c>
      <c r="F1387">
        <v>98.273552715541925</v>
      </c>
      <c r="G1387" t="s">
        <v>122</v>
      </c>
    </row>
    <row r="1388" spans="1:7" x14ac:dyDescent="0.25">
      <c r="A1388">
        <v>2011</v>
      </c>
      <c r="B1388" t="s">
        <v>127</v>
      </c>
      <c r="C1388" t="s">
        <v>118</v>
      </c>
      <c r="D1388" t="s">
        <v>118</v>
      </c>
      <c r="E1388" t="s">
        <v>118</v>
      </c>
      <c r="F1388">
        <v>95.768830385693846</v>
      </c>
      <c r="G1388" t="s">
        <v>122</v>
      </c>
    </row>
    <row r="1389" spans="1:7" x14ac:dyDescent="0.25">
      <c r="A1389">
        <v>2011</v>
      </c>
      <c r="B1389" t="s">
        <v>164</v>
      </c>
      <c r="C1389" t="s">
        <v>118</v>
      </c>
      <c r="D1389" t="s">
        <v>118</v>
      </c>
      <c r="E1389" t="s">
        <v>118</v>
      </c>
      <c r="F1389">
        <v>67.788330538147122</v>
      </c>
      <c r="G1389" t="s">
        <v>122</v>
      </c>
    </row>
    <row r="1390" spans="1:7" x14ac:dyDescent="0.25">
      <c r="A1390">
        <v>2012</v>
      </c>
      <c r="B1390" t="s">
        <v>135</v>
      </c>
      <c r="C1390" t="s">
        <v>118</v>
      </c>
      <c r="D1390" t="s">
        <v>118</v>
      </c>
      <c r="E1390" t="s">
        <v>118</v>
      </c>
      <c r="F1390">
        <v>72.809610586348043</v>
      </c>
      <c r="G1390" t="s">
        <v>122</v>
      </c>
    </row>
    <row r="1391" spans="1:7" x14ac:dyDescent="0.25">
      <c r="A1391">
        <v>2012</v>
      </c>
      <c r="B1391" t="s">
        <v>123</v>
      </c>
      <c r="C1391" t="s">
        <v>118</v>
      </c>
      <c r="D1391" t="s">
        <v>118</v>
      </c>
      <c r="E1391" t="s">
        <v>118</v>
      </c>
      <c r="F1391">
        <v>75.574463395040652</v>
      </c>
      <c r="G1391" t="s">
        <v>122</v>
      </c>
    </row>
    <row r="1392" spans="1:7" x14ac:dyDescent="0.25">
      <c r="A1392">
        <v>2012</v>
      </c>
      <c r="B1392" t="s">
        <v>124</v>
      </c>
      <c r="C1392" t="s">
        <v>118</v>
      </c>
      <c r="D1392" t="s">
        <v>118</v>
      </c>
      <c r="E1392" t="s">
        <v>118</v>
      </c>
      <c r="F1392">
        <v>64.528717521781189</v>
      </c>
      <c r="G1392" t="s">
        <v>122</v>
      </c>
    </row>
    <row r="1393" spans="1:7" x14ac:dyDescent="0.25">
      <c r="A1393">
        <v>2012</v>
      </c>
      <c r="B1393" t="s">
        <v>125</v>
      </c>
      <c r="C1393" t="s">
        <v>118</v>
      </c>
      <c r="D1393" t="s">
        <v>118</v>
      </c>
      <c r="E1393" t="s">
        <v>118</v>
      </c>
      <c r="F1393">
        <v>181.80428121896429</v>
      </c>
      <c r="G1393" t="s">
        <v>122</v>
      </c>
    </row>
    <row r="1394" spans="1:7" x14ac:dyDescent="0.25">
      <c r="A1394">
        <v>2012</v>
      </c>
      <c r="B1394" t="s">
        <v>126</v>
      </c>
      <c r="C1394" t="s">
        <v>118</v>
      </c>
      <c r="D1394" t="s">
        <v>118</v>
      </c>
      <c r="E1394" t="s">
        <v>118</v>
      </c>
      <c r="F1394">
        <v>106.95632812470737</v>
      </c>
      <c r="G1394" t="s">
        <v>122</v>
      </c>
    </row>
    <row r="1395" spans="1:7" x14ac:dyDescent="0.25">
      <c r="A1395">
        <v>2012</v>
      </c>
      <c r="B1395" t="s">
        <v>127</v>
      </c>
      <c r="C1395" t="s">
        <v>118</v>
      </c>
      <c r="D1395" t="s">
        <v>118</v>
      </c>
      <c r="E1395" t="s">
        <v>118</v>
      </c>
      <c r="F1395">
        <v>105.75880373924447</v>
      </c>
      <c r="G1395" t="s">
        <v>122</v>
      </c>
    </row>
    <row r="1396" spans="1:7" x14ac:dyDescent="0.25">
      <c r="A1396">
        <v>2012</v>
      </c>
      <c r="B1396" t="s">
        <v>164</v>
      </c>
      <c r="C1396" t="s">
        <v>118</v>
      </c>
      <c r="D1396" t="s">
        <v>118</v>
      </c>
      <c r="E1396" t="s">
        <v>118</v>
      </c>
      <c r="F1396">
        <v>74.314512111747803</v>
      </c>
      <c r="G1396" t="s">
        <v>122</v>
      </c>
    </row>
    <row r="1397" spans="1:7" x14ac:dyDescent="0.25">
      <c r="A1397">
        <v>2013</v>
      </c>
      <c r="B1397" t="s">
        <v>135</v>
      </c>
      <c r="C1397" t="s">
        <v>118</v>
      </c>
      <c r="D1397" t="s">
        <v>118</v>
      </c>
      <c r="E1397" t="s">
        <v>118</v>
      </c>
      <c r="F1397">
        <v>74.759509261845025</v>
      </c>
      <c r="G1397" t="s">
        <v>122</v>
      </c>
    </row>
    <row r="1398" spans="1:7" x14ac:dyDescent="0.25">
      <c r="A1398">
        <v>2013</v>
      </c>
      <c r="B1398" t="s">
        <v>123</v>
      </c>
      <c r="C1398" t="s">
        <v>118</v>
      </c>
      <c r="D1398" t="s">
        <v>118</v>
      </c>
      <c r="E1398" t="s">
        <v>118</v>
      </c>
      <c r="F1398">
        <v>80.670780590408427</v>
      </c>
      <c r="G1398" t="s">
        <v>122</v>
      </c>
    </row>
    <row r="1399" spans="1:7" x14ac:dyDescent="0.25">
      <c r="A1399">
        <v>2013</v>
      </c>
      <c r="B1399" t="s">
        <v>124</v>
      </c>
      <c r="C1399" t="s">
        <v>118</v>
      </c>
      <c r="D1399" t="s">
        <v>118</v>
      </c>
      <c r="E1399" t="s">
        <v>118</v>
      </c>
      <c r="F1399">
        <v>77.793799576781126</v>
      </c>
      <c r="G1399" t="s">
        <v>122</v>
      </c>
    </row>
    <row r="1400" spans="1:7" x14ac:dyDescent="0.25">
      <c r="A1400">
        <v>2013</v>
      </c>
      <c r="B1400" t="s">
        <v>125</v>
      </c>
      <c r="C1400" t="s">
        <v>118</v>
      </c>
      <c r="D1400" t="s">
        <v>118</v>
      </c>
      <c r="E1400" t="s">
        <v>118</v>
      </c>
      <c r="F1400">
        <v>116.23359494621342</v>
      </c>
      <c r="G1400" t="s">
        <v>122</v>
      </c>
    </row>
    <row r="1401" spans="1:7" x14ac:dyDescent="0.25">
      <c r="A1401">
        <v>2013</v>
      </c>
      <c r="B1401" t="s">
        <v>126</v>
      </c>
      <c r="C1401" t="s">
        <v>118</v>
      </c>
      <c r="D1401" t="s">
        <v>118</v>
      </c>
      <c r="E1401" t="s">
        <v>118</v>
      </c>
      <c r="F1401">
        <v>102.22032274374619</v>
      </c>
      <c r="G1401" t="s">
        <v>122</v>
      </c>
    </row>
    <row r="1402" spans="1:7" x14ac:dyDescent="0.25">
      <c r="A1402">
        <v>2013</v>
      </c>
      <c r="B1402" t="s">
        <v>127</v>
      </c>
      <c r="C1402" t="s">
        <v>118</v>
      </c>
      <c r="D1402" t="s">
        <v>118</v>
      </c>
      <c r="E1402" t="s">
        <v>118</v>
      </c>
      <c r="F1402">
        <v>103.75986771634851</v>
      </c>
      <c r="G1402" t="s">
        <v>122</v>
      </c>
    </row>
    <row r="1403" spans="1:7" x14ac:dyDescent="0.25">
      <c r="A1403">
        <v>2013</v>
      </c>
      <c r="B1403" t="s">
        <v>164</v>
      </c>
      <c r="C1403" t="s">
        <v>118</v>
      </c>
      <c r="D1403" t="s">
        <v>118</v>
      </c>
      <c r="E1403" t="s">
        <v>118</v>
      </c>
      <c r="F1403">
        <v>79.014424734202933</v>
      </c>
      <c r="G1403" t="s">
        <v>122</v>
      </c>
    </row>
    <row r="1404" spans="1:7" x14ac:dyDescent="0.25">
      <c r="A1404">
        <v>2014</v>
      </c>
      <c r="B1404" t="s">
        <v>135</v>
      </c>
      <c r="C1404" t="s">
        <v>118</v>
      </c>
      <c r="D1404" t="s">
        <v>118</v>
      </c>
      <c r="E1404" t="s">
        <v>118</v>
      </c>
      <c r="F1404">
        <v>75.6147143780194</v>
      </c>
      <c r="G1404" t="s">
        <v>122</v>
      </c>
    </row>
    <row r="1405" spans="1:7" x14ac:dyDescent="0.25">
      <c r="A1405">
        <v>2014</v>
      </c>
      <c r="B1405" t="s">
        <v>123</v>
      </c>
      <c r="C1405" t="s">
        <v>118</v>
      </c>
      <c r="D1405" t="s">
        <v>118</v>
      </c>
      <c r="E1405" t="s">
        <v>118</v>
      </c>
      <c r="F1405">
        <v>86.234983328958677</v>
      </c>
      <c r="G1405" t="s">
        <v>122</v>
      </c>
    </row>
    <row r="1406" spans="1:7" x14ac:dyDescent="0.25">
      <c r="A1406">
        <v>2014</v>
      </c>
      <c r="B1406" t="s">
        <v>124</v>
      </c>
      <c r="C1406" t="s">
        <v>118</v>
      </c>
      <c r="D1406" t="s">
        <v>118</v>
      </c>
      <c r="E1406" t="s">
        <v>118</v>
      </c>
      <c r="F1406">
        <v>84.481625851019757</v>
      </c>
      <c r="G1406" t="s">
        <v>122</v>
      </c>
    </row>
    <row r="1407" spans="1:7" x14ac:dyDescent="0.25">
      <c r="A1407">
        <v>2014</v>
      </c>
      <c r="B1407" t="s">
        <v>125</v>
      </c>
      <c r="C1407" t="s">
        <v>118</v>
      </c>
      <c r="D1407" t="s">
        <v>118</v>
      </c>
      <c r="E1407" t="s">
        <v>118</v>
      </c>
      <c r="F1407">
        <v>97.129917704363748</v>
      </c>
      <c r="G1407" t="s">
        <v>122</v>
      </c>
    </row>
    <row r="1408" spans="1:7" x14ac:dyDescent="0.25">
      <c r="A1408">
        <v>2014</v>
      </c>
      <c r="B1408" t="s">
        <v>126</v>
      </c>
      <c r="C1408" t="s">
        <v>118</v>
      </c>
      <c r="D1408" t="s">
        <v>118</v>
      </c>
      <c r="E1408" t="s">
        <v>118</v>
      </c>
      <c r="F1408">
        <v>94.563165600801511</v>
      </c>
      <c r="G1408" t="s">
        <v>122</v>
      </c>
    </row>
    <row r="1409" spans="1:7" x14ac:dyDescent="0.25">
      <c r="A1409">
        <v>2014</v>
      </c>
      <c r="B1409" t="s">
        <v>127</v>
      </c>
      <c r="C1409" t="s">
        <v>118</v>
      </c>
      <c r="D1409" t="s">
        <v>118</v>
      </c>
      <c r="E1409" t="s">
        <v>118</v>
      </c>
      <c r="F1409">
        <v>98.850899119076786</v>
      </c>
      <c r="G1409" t="s">
        <v>122</v>
      </c>
    </row>
    <row r="1410" spans="1:7" x14ac:dyDescent="0.25">
      <c r="A1410">
        <v>2014</v>
      </c>
      <c r="B1410" t="s">
        <v>164</v>
      </c>
      <c r="C1410" t="s">
        <v>118</v>
      </c>
      <c r="D1410" t="s">
        <v>118</v>
      </c>
      <c r="E1410" t="s">
        <v>118</v>
      </c>
      <c r="F1410">
        <v>82.669484933931116</v>
      </c>
      <c r="G1410" t="s">
        <v>122</v>
      </c>
    </row>
    <row r="1411" spans="1:7" x14ac:dyDescent="0.25">
      <c r="A1411">
        <v>2015</v>
      </c>
      <c r="B1411" t="s">
        <v>135</v>
      </c>
      <c r="C1411" t="s">
        <v>118</v>
      </c>
      <c r="D1411" t="s">
        <v>118</v>
      </c>
      <c r="E1411" t="s">
        <v>118</v>
      </c>
      <c r="F1411">
        <v>80.787664056024312</v>
      </c>
      <c r="G1411" t="s">
        <v>122</v>
      </c>
    </row>
    <row r="1412" spans="1:7" x14ac:dyDescent="0.25">
      <c r="A1412">
        <v>2015</v>
      </c>
      <c r="B1412" t="s">
        <v>123</v>
      </c>
      <c r="C1412" t="s">
        <v>118</v>
      </c>
      <c r="D1412" t="s">
        <v>118</v>
      </c>
      <c r="E1412" t="s">
        <v>118</v>
      </c>
      <c r="F1412">
        <v>88.093333095731381</v>
      </c>
      <c r="G1412" t="s">
        <v>122</v>
      </c>
    </row>
    <row r="1413" spans="1:7" x14ac:dyDescent="0.25">
      <c r="A1413">
        <v>2015</v>
      </c>
      <c r="B1413" t="s">
        <v>124</v>
      </c>
      <c r="C1413" t="s">
        <v>118</v>
      </c>
      <c r="D1413" t="s">
        <v>118</v>
      </c>
      <c r="E1413" t="s">
        <v>118</v>
      </c>
      <c r="F1413">
        <v>89.752195421134772</v>
      </c>
      <c r="G1413" t="s">
        <v>122</v>
      </c>
    </row>
    <row r="1414" spans="1:7" x14ac:dyDescent="0.25">
      <c r="A1414">
        <v>2015</v>
      </c>
      <c r="B1414" t="s">
        <v>125</v>
      </c>
      <c r="C1414" t="s">
        <v>118</v>
      </c>
      <c r="D1414" t="s">
        <v>118</v>
      </c>
      <c r="E1414" t="s">
        <v>118</v>
      </c>
      <c r="F1414">
        <v>101.44144926018632</v>
      </c>
      <c r="G1414" t="s">
        <v>122</v>
      </c>
    </row>
    <row r="1415" spans="1:7" x14ac:dyDescent="0.25">
      <c r="A1415">
        <v>2015</v>
      </c>
      <c r="B1415" t="s">
        <v>126</v>
      </c>
      <c r="C1415" t="s">
        <v>118</v>
      </c>
      <c r="D1415" t="s">
        <v>118</v>
      </c>
      <c r="E1415" t="s">
        <v>118</v>
      </c>
      <c r="F1415">
        <v>94.896187707622488</v>
      </c>
      <c r="G1415" t="s">
        <v>122</v>
      </c>
    </row>
    <row r="1416" spans="1:7" x14ac:dyDescent="0.25">
      <c r="A1416">
        <v>2015</v>
      </c>
      <c r="B1416" t="s">
        <v>127</v>
      </c>
      <c r="C1416" t="s">
        <v>118</v>
      </c>
      <c r="D1416" t="s">
        <v>118</v>
      </c>
      <c r="E1416" t="s">
        <v>118</v>
      </c>
      <c r="F1416">
        <v>97.802494196572383</v>
      </c>
      <c r="G1416" t="s">
        <v>122</v>
      </c>
    </row>
    <row r="1417" spans="1:7" x14ac:dyDescent="0.25">
      <c r="A1417">
        <v>2015</v>
      </c>
      <c r="B1417" t="s">
        <v>164</v>
      </c>
      <c r="C1417" t="s">
        <v>118</v>
      </c>
      <c r="D1417" t="s">
        <v>118</v>
      </c>
      <c r="E1417" t="s">
        <v>118</v>
      </c>
      <c r="F1417">
        <v>87.023618307999854</v>
      </c>
      <c r="G1417" t="s">
        <v>122</v>
      </c>
    </row>
    <row r="1418" spans="1:7" x14ac:dyDescent="0.25">
      <c r="A1418">
        <v>2016</v>
      </c>
      <c r="B1418" t="s">
        <v>135</v>
      </c>
      <c r="C1418" t="s">
        <v>118</v>
      </c>
      <c r="D1418" t="s">
        <v>118</v>
      </c>
      <c r="E1418" t="s">
        <v>118</v>
      </c>
      <c r="F1418">
        <v>88.483348886828253</v>
      </c>
      <c r="G1418" t="s">
        <v>122</v>
      </c>
    </row>
    <row r="1419" spans="1:7" x14ac:dyDescent="0.25">
      <c r="A1419">
        <v>2016</v>
      </c>
      <c r="B1419" t="s">
        <v>123</v>
      </c>
      <c r="C1419" t="s">
        <v>118</v>
      </c>
      <c r="D1419" t="s">
        <v>118</v>
      </c>
      <c r="E1419" t="s">
        <v>118</v>
      </c>
      <c r="F1419">
        <v>93.930578963194137</v>
      </c>
      <c r="G1419" t="s">
        <v>122</v>
      </c>
    </row>
    <row r="1420" spans="1:7" x14ac:dyDescent="0.25">
      <c r="A1420">
        <v>2016</v>
      </c>
      <c r="B1420" t="s">
        <v>124</v>
      </c>
      <c r="C1420" t="s">
        <v>118</v>
      </c>
      <c r="D1420" t="s">
        <v>118</v>
      </c>
      <c r="E1420" t="s">
        <v>118</v>
      </c>
      <c r="F1420">
        <v>91.615459200840675</v>
      </c>
      <c r="G1420" t="s">
        <v>122</v>
      </c>
    </row>
    <row r="1421" spans="1:7" x14ac:dyDescent="0.25">
      <c r="A1421">
        <v>2016</v>
      </c>
      <c r="B1421" t="s">
        <v>125</v>
      </c>
      <c r="C1421" t="s">
        <v>118</v>
      </c>
      <c r="D1421" t="s">
        <v>118</v>
      </c>
      <c r="E1421" t="s">
        <v>118</v>
      </c>
      <c r="F1421">
        <v>69.00428976813842</v>
      </c>
      <c r="G1421" t="s">
        <v>122</v>
      </c>
    </row>
    <row r="1422" spans="1:7" x14ac:dyDescent="0.25">
      <c r="A1422">
        <v>2016</v>
      </c>
      <c r="B1422" t="s">
        <v>126</v>
      </c>
      <c r="C1422" t="s">
        <v>118</v>
      </c>
      <c r="D1422" t="s">
        <v>118</v>
      </c>
      <c r="E1422" t="s">
        <v>118</v>
      </c>
      <c r="F1422">
        <v>90.433536911766851</v>
      </c>
      <c r="G1422" t="s">
        <v>122</v>
      </c>
    </row>
    <row r="1423" spans="1:7" x14ac:dyDescent="0.25">
      <c r="A1423">
        <v>2016</v>
      </c>
      <c r="B1423" t="s">
        <v>127</v>
      </c>
      <c r="C1423" t="s">
        <v>118</v>
      </c>
      <c r="D1423" t="s">
        <v>118</v>
      </c>
      <c r="E1423" t="s">
        <v>118</v>
      </c>
      <c r="F1423">
        <v>92.387262629793128</v>
      </c>
      <c r="G1423" t="s">
        <v>122</v>
      </c>
    </row>
    <row r="1424" spans="1:7" x14ac:dyDescent="0.25">
      <c r="A1424">
        <v>2016</v>
      </c>
      <c r="B1424" t="s">
        <v>164</v>
      </c>
      <c r="C1424" t="s">
        <v>118</v>
      </c>
      <c r="D1424" t="s">
        <v>118</v>
      </c>
      <c r="E1424" t="s">
        <v>118</v>
      </c>
      <c r="F1424">
        <v>91.002309387118189</v>
      </c>
      <c r="G1424" t="s">
        <v>122</v>
      </c>
    </row>
    <row r="1425" spans="1:7" x14ac:dyDescent="0.25">
      <c r="A1425">
        <v>2017</v>
      </c>
      <c r="B1425" t="s">
        <v>135</v>
      </c>
      <c r="C1425" t="s">
        <v>118</v>
      </c>
      <c r="D1425" t="s">
        <v>118</v>
      </c>
      <c r="E1425" t="s">
        <v>118</v>
      </c>
      <c r="F1425">
        <v>93.937336774014554</v>
      </c>
      <c r="G1425" t="s">
        <v>122</v>
      </c>
    </row>
    <row r="1426" spans="1:7" x14ac:dyDescent="0.25">
      <c r="A1426">
        <v>2017</v>
      </c>
      <c r="B1426" t="s">
        <v>123</v>
      </c>
      <c r="C1426" t="s">
        <v>118</v>
      </c>
      <c r="D1426" t="s">
        <v>118</v>
      </c>
      <c r="E1426" t="s">
        <v>118</v>
      </c>
      <c r="F1426">
        <v>96.339294577610872</v>
      </c>
      <c r="G1426" t="s">
        <v>122</v>
      </c>
    </row>
    <row r="1427" spans="1:7" x14ac:dyDescent="0.25">
      <c r="A1427">
        <v>2017</v>
      </c>
      <c r="B1427" t="s">
        <v>124</v>
      </c>
      <c r="C1427" t="s">
        <v>118</v>
      </c>
      <c r="D1427" t="s">
        <v>118</v>
      </c>
      <c r="E1427" t="s">
        <v>118</v>
      </c>
      <c r="F1427">
        <v>98.882851818449623</v>
      </c>
      <c r="G1427" t="s">
        <v>122</v>
      </c>
    </row>
    <row r="1428" spans="1:7" x14ac:dyDescent="0.25">
      <c r="A1428">
        <v>2017</v>
      </c>
      <c r="B1428" t="s">
        <v>125</v>
      </c>
      <c r="C1428" t="s">
        <v>118</v>
      </c>
      <c r="D1428" t="s">
        <v>118</v>
      </c>
      <c r="E1428" t="s">
        <v>118</v>
      </c>
      <c r="F1428">
        <v>81.132226954253284</v>
      </c>
      <c r="G1428" t="s">
        <v>122</v>
      </c>
    </row>
    <row r="1429" spans="1:7" x14ac:dyDescent="0.25">
      <c r="A1429">
        <v>2017</v>
      </c>
      <c r="B1429" t="s">
        <v>126</v>
      </c>
      <c r="C1429" t="s">
        <v>118</v>
      </c>
      <c r="D1429" t="s">
        <v>118</v>
      </c>
      <c r="E1429" t="s">
        <v>118</v>
      </c>
      <c r="F1429">
        <v>94.925224172857554</v>
      </c>
      <c r="G1429" t="s">
        <v>122</v>
      </c>
    </row>
    <row r="1430" spans="1:7" x14ac:dyDescent="0.25">
      <c r="A1430">
        <v>2017</v>
      </c>
      <c r="B1430" t="s">
        <v>127</v>
      </c>
      <c r="C1430" t="s">
        <v>118</v>
      </c>
      <c r="D1430" t="s">
        <v>118</v>
      </c>
      <c r="E1430" t="s">
        <v>118</v>
      </c>
      <c r="F1430">
        <v>95.948791693449095</v>
      </c>
      <c r="G1430" t="s">
        <v>122</v>
      </c>
    </row>
    <row r="1431" spans="1:7" x14ac:dyDescent="0.25">
      <c r="A1431">
        <v>2017</v>
      </c>
      <c r="B1431" t="s">
        <v>164</v>
      </c>
      <c r="C1431" t="s">
        <v>118</v>
      </c>
      <c r="D1431" t="s">
        <v>118</v>
      </c>
      <c r="E1431" t="s">
        <v>118</v>
      </c>
      <c r="F1431">
        <v>96.229536157284869</v>
      </c>
      <c r="G1431" t="s">
        <v>122</v>
      </c>
    </row>
    <row r="1432" spans="1:7" x14ac:dyDescent="0.25">
      <c r="A1432">
        <v>2018</v>
      </c>
      <c r="B1432" t="s">
        <v>135</v>
      </c>
      <c r="C1432" t="s">
        <v>118</v>
      </c>
      <c r="D1432" t="s">
        <v>118</v>
      </c>
      <c r="E1432" t="s">
        <v>118</v>
      </c>
      <c r="F1432">
        <v>100</v>
      </c>
      <c r="G1432" t="s">
        <v>122</v>
      </c>
    </row>
    <row r="1433" spans="1:7" x14ac:dyDescent="0.25">
      <c r="A1433">
        <v>2018</v>
      </c>
      <c r="B1433" t="s">
        <v>123</v>
      </c>
      <c r="C1433" t="s">
        <v>118</v>
      </c>
      <c r="D1433" t="s">
        <v>118</v>
      </c>
      <c r="E1433" t="s">
        <v>118</v>
      </c>
      <c r="F1433">
        <v>100</v>
      </c>
      <c r="G1433" t="s">
        <v>122</v>
      </c>
    </row>
    <row r="1434" spans="1:7" x14ac:dyDescent="0.25">
      <c r="A1434">
        <v>2018</v>
      </c>
      <c r="B1434" t="s">
        <v>124</v>
      </c>
      <c r="C1434" t="s">
        <v>118</v>
      </c>
      <c r="D1434" t="s">
        <v>118</v>
      </c>
      <c r="E1434" t="s">
        <v>118</v>
      </c>
      <c r="F1434">
        <v>100</v>
      </c>
      <c r="G1434" t="s">
        <v>122</v>
      </c>
    </row>
    <row r="1435" spans="1:7" x14ac:dyDescent="0.25">
      <c r="A1435">
        <v>2018</v>
      </c>
      <c r="B1435" t="s">
        <v>125</v>
      </c>
      <c r="C1435" t="s">
        <v>118</v>
      </c>
      <c r="D1435" t="s">
        <v>118</v>
      </c>
      <c r="E1435" t="s">
        <v>118</v>
      </c>
      <c r="F1435">
        <v>100</v>
      </c>
      <c r="G1435" t="s">
        <v>122</v>
      </c>
    </row>
    <row r="1436" spans="1:7" x14ac:dyDescent="0.25">
      <c r="A1436">
        <v>2018</v>
      </c>
      <c r="B1436" t="s">
        <v>126</v>
      </c>
      <c r="C1436" t="s">
        <v>118</v>
      </c>
      <c r="D1436" t="s">
        <v>118</v>
      </c>
      <c r="E1436" t="s">
        <v>118</v>
      </c>
      <c r="F1436">
        <v>100</v>
      </c>
      <c r="G1436" t="s">
        <v>122</v>
      </c>
    </row>
    <row r="1437" spans="1:7" x14ac:dyDescent="0.25">
      <c r="A1437">
        <v>2018</v>
      </c>
      <c r="B1437" t="s">
        <v>127</v>
      </c>
      <c r="C1437" t="s">
        <v>118</v>
      </c>
      <c r="D1437" t="s">
        <v>118</v>
      </c>
      <c r="E1437" t="s">
        <v>118</v>
      </c>
      <c r="F1437">
        <v>100</v>
      </c>
      <c r="G1437" t="s">
        <v>122</v>
      </c>
    </row>
    <row r="1438" spans="1:7" x14ac:dyDescent="0.25">
      <c r="A1438">
        <v>2018</v>
      </c>
      <c r="B1438" t="s">
        <v>164</v>
      </c>
      <c r="C1438" t="s">
        <v>118</v>
      </c>
      <c r="D1438" t="s">
        <v>118</v>
      </c>
      <c r="E1438" t="s">
        <v>118</v>
      </c>
      <c r="F1438">
        <v>100</v>
      </c>
      <c r="G1438" t="s">
        <v>122</v>
      </c>
    </row>
    <row r="1439" spans="1:7" x14ac:dyDescent="0.25">
      <c r="A1439">
        <v>2019</v>
      </c>
      <c r="B1439" t="s">
        <v>135</v>
      </c>
      <c r="C1439" t="s">
        <v>118</v>
      </c>
      <c r="D1439" t="s">
        <v>118</v>
      </c>
      <c r="E1439" t="s">
        <v>118</v>
      </c>
      <c r="F1439">
        <v>103.75769785687456</v>
      </c>
      <c r="G1439" t="s">
        <v>122</v>
      </c>
    </row>
    <row r="1440" spans="1:7" x14ac:dyDescent="0.25">
      <c r="A1440">
        <v>2019</v>
      </c>
      <c r="B1440" t="s">
        <v>123</v>
      </c>
      <c r="C1440" t="s">
        <v>118</v>
      </c>
      <c r="D1440" t="s">
        <v>118</v>
      </c>
      <c r="E1440" t="s">
        <v>118</v>
      </c>
      <c r="F1440">
        <v>106.89101044327411</v>
      </c>
      <c r="G1440" t="s">
        <v>122</v>
      </c>
    </row>
    <row r="1441" spans="1:7" x14ac:dyDescent="0.25">
      <c r="A1441">
        <v>2019</v>
      </c>
      <c r="B1441" t="s">
        <v>124</v>
      </c>
      <c r="C1441" t="s">
        <v>118</v>
      </c>
      <c r="D1441" t="s">
        <v>118</v>
      </c>
      <c r="E1441" t="s">
        <v>118</v>
      </c>
      <c r="F1441">
        <v>98.61560732268542</v>
      </c>
      <c r="G1441" t="s">
        <v>122</v>
      </c>
    </row>
    <row r="1442" spans="1:7" x14ac:dyDescent="0.25">
      <c r="A1442">
        <v>2019</v>
      </c>
      <c r="B1442" t="s">
        <v>125</v>
      </c>
      <c r="C1442" t="s">
        <v>118</v>
      </c>
      <c r="D1442" t="s">
        <v>118</v>
      </c>
      <c r="E1442" t="s">
        <v>118</v>
      </c>
      <c r="F1442">
        <v>42.95282574500785</v>
      </c>
      <c r="G1442" t="s">
        <v>122</v>
      </c>
    </row>
    <row r="1443" spans="1:7" x14ac:dyDescent="0.25">
      <c r="A1443">
        <v>2019</v>
      </c>
      <c r="B1443" t="s">
        <v>126</v>
      </c>
      <c r="C1443" t="s">
        <v>118</v>
      </c>
      <c r="D1443" t="s">
        <v>118</v>
      </c>
      <c r="E1443" t="s">
        <v>118</v>
      </c>
      <c r="F1443">
        <v>101.09379163024551</v>
      </c>
      <c r="G1443" t="s">
        <v>122</v>
      </c>
    </row>
    <row r="1444" spans="1:7" x14ac:dyDescent="0.25">
      <c r="A1444">
        <v>2019</v>
      </c>
      <c r="B1444" t="s">
        <v>127</v>
      </c>
      <c r="C1444" t="s">
        <v>118</v>
      </c>
      <c r="D1444" t="s">
        <v>118</v>
      </c>
      <c r="E1444" t="s">
        <v>118</v>
      </c>
      <c r="F1444">
        <v>98.153413297797954</v>
      </c>
      <c r="G1444" t="s">
        <v>122</v>
      </c>
    </row>
    <row r="1445" spans="1:7" x14ac:dyDescent="0.25">
      <c r="A1445">
        <v>2019</v>
      </c>
      <c r="B1445" t="s">
        <v>164</v>
      </c>
      <c r="C1445" t="s">
        <v>118</v>
      </c>
      <c r="D1445" t="s">
        <v>118</v>
      </c>
      <c r="E1445" t="s">
        <v>118</v>
      </c>
      <c r="F1445">
        <v>103.10306793272477</v>
      </c>
      <c r="G1445" t="s">
        <v>122</v>
      </c>
    </row>
    <row r="1446" spans="1:7" x14ac:dyDescent="0.25">
      <c r="A1446">
        <v>2020</v>
      </c>
      <c r="B1446" t="s">
        <v>135</v>
      </c>
      <c r="C1446" t="s">
        <v>118</v>
      </c>
      <c r="D1446" t="s">
        <v>118</v>
      </c>
      <c r="E1446" t="s">
        <v>118</v>
      </c>
      <c r="F1446">
        <v>115.69117464609735</v>
      </c>
      <c r="G1446" t="s">
        <v>122</v>
      </c>
    </row>
    <row r="1447" spans="1:7" x14ac:dyDescent="0.25">
      <c r="A1447">
        <v>2020</v>
      </c>
      <c r="B1447" t="s">
        <v>123</v>
      </c>
      <c r="C1447" t="s">
        <v>118</v>
      </c>
      <c r="D1447" t="s">
        <v>118</v>
      </c>
      <c r="E1447" t="s">
        <v>118</v>
      </c>
      <c r="F1447">
        <v>98.43924230866449</v>
      </c>
      <c r="G1447" t="s">
        <v>122</v>
      </c>
    </row>
    <row r="1448" spans="1:7" x14ac:dyDescent="0.25">
      <c r="A1448">
        <v>2020</v>
      </c>
      <c r="B1448" t="s">
        <v>124</v>
      </c>
      <c r="C1448" t="s">
        <v>118</v>
      </c>
      <c r="D1448" t="s">
        <v>118</v>
      </c>
      <c r="E1448" t="s">
        <v>118</v>
      </c>
      <c r="F1448">
        <v>51.504510703295892</v>
      </c>
      <c r="G1448" t="s">
        <v>122</v>
      </c>
    </row>
    <row r="1449" spans="1:7" x14ac:dyDescent="0.25">
      <c r="A1449">
        <v>2020</v>
      </c>
      <c r="B1449" t="s">
        <v>125</v>
      </c>
      <c r="C1449" t="s">
        <v>118</v>
      </c>
      <c r="D1449" t="s">
        <v>118</v>
      </c>
      <c r="E1449" t="s">
        <v>118</v>
      </c>
      <c r="F1449">
        <v>9.5698020818428446</v>
      </c>
      <c r="G1449" t="s">
        <v>122</v>
      </c>
    </row>
    <row r="1450" spans="1:7" x14ac:dyDescent="0.25">
      <c r="A1450">
        <v>2020</v>
      </c>
      <c r="B1450" t="s">
        <v>126</v>
      </c>
      <c r="C1450" t="s">
        <v>118</v>
      </c>
      <c r="D1450" t="s">
        <v>118</v>
      </c>
      <c r="E1450" t="s">
        <v>118</v>
      </c>
      <c r="F1450">
        <v>82.88277993447258</v>
      </c>
      <c r="G1450" t="s">
        <v>122</v>
      </c>
    </row>
    <row r="1451" spans="1:7" x14ac:dyDescent="0.25">
      <c r="A1451">
        <v>2020</v>
      </c>
      <c r="B1451" t="s">
        <v>127</v>
      </c>
      <c r="C1451" t="s">
        <v>118</v>
      </c>
      <c r="D1451" t="s">
        <v>118</v>
      </c>
      <c r="E1451" t="s">
        <v>118</v>
      </c>
      <c r="F1451">
        <v>72.15389141668895</v>
      </c>
      <c r="G1451" t="s">
        <v>122</v>
      </c>
    </row>
    <row r="1452" spans="1:7" x14ac:dyDescent="0.25">
      <c r="A1452">
        <v>2020</v>
      </c>
      <c r="B1452" t="s">
        <v>164</v>
      </c>
      <c r="C1452" t="s">
        <v>118</v>
      </c>
      <c r="D1452" t="s">
        <v>118</v>
      </c>
      <c r="E1452" t="s">
        <v>118</v>
      </c>
      <c r="F1452">
        <v>84.728833115122754</v>
      </c>
      <c r="G1452" t="s">
        <v>122</v>
      </c>
    </row>
    <row r="1453" spans="1:7" x14ac:dyDescent="0.25">
      <c r="A1453">
        <v>2021</v>
      </c>
      <c r="B1453" t="s">
        <v>135</v>
      </c>
      <c r="C1453" t="s">
        <v>118</v>
      </c>
      <c r="D1453" t="s">
        <v>118</v>
      </c>
      <c r="E1453" t="s">
        <v>118</v>
      </c>
      <c r="F1453">
        <v>124.02050328452101</v>
      </c>
      <c r="G1453" t="s">
        <v>122</v>
      </c>
    </row>
    <row r="1454" spans="1:7" x14ac:dyDescent="0.25">
      <c r="A1454">
        <v>2021</v>
      </c>
      <c r="B1454" t="s">
        <v>123</v>
      </c>
      <c r="C1454" t="s">
        <v>118</v>
      </c>
      <c r="D1454" t="s">
        <v>118</v>
      </c>
      <c r="E1454" t="s">
        <v>118</v>
      </c>
      <c r="F1454">
        <v>105.0111516951748</v>
      </c>
      <c r="G1454" t="s">
        <v>122</v>
      </c>
    </row>
    <row r="1455" spans="1:7" x14ac:dyDescent="0.25">
      <c r="A1455">
        <v>2021</v>
      </c>
      <c r="B1455" t="s">
        <v>124</v>
      </c>
      <c r="C1455" t="s">
        <v>118</v>
      </c>
      <c r="D1455" t="s">
        <v>118</v>
      </c>
      <c r="E1455" t="s">
        <v>118</v>
      </c>
      <c r="F1455">
        <v>67.554198682053297</v>
      </c>
      <c r="G1455" t="s">
        <v>122</v>
      </c>
    </row>
    <row r="1456" spans="1:7" x14ac:dyDescent="0.25">
      <c r="A1456">
        <v>2021</v>
      </c>
      <c r="B1456" t="s">
        <v>125</v>
      </c>
      <c r="C1456" t="s">
        <v>118</v>
      </c>
      <c r="D1456" t="s">
        <v>118</v>
      </c>
      <c r="E1456" t="s">
        <v>118</v>
      </c>
      <c r="F1456">
        <v>150.76891344807154</v>
      </c>
      <c r="G1456" t="s">
        <v>122</v>
      </c>
    </row>
    <row r="1457" spans="1:7" x14ac:dyDescent="0.25">
      <c r="A1457">
        <v>2021</v>
      </c>
      <c r="B1457" t="s">
        <v>126</v>
      </c>
      <c r="C1457" t="s">
        <v>118</v>
      </c>
      <c r="D1457" t="s">
        <v>118</v>
      </c>
      <c r="E1457" t="s">
        <v>118</v>
      </c>
      <c r="F1457">
        <v>106.05981556476272</v>
      </c>
      <c r="G1457" t="s">
        <v>122</v>
      </c>
    </row>
    <row r="1458" spans="1:7" x14ac:dyDescent="0.25">
      <c r="A1458">
        <v>2021</v>
      </c>
      <c r="B1458" t="s">
        <v>127</v>
      </c>
      <c r="C1458" t="s">
        <v>118</v>
      </c>
      <c r="D1458" t="s">
        <v>118</v>
      </c>
      <c r="E1458" t="s">
        <v>118</v>
      </c>
      <c r="F1458">
        <v>94.885187134606866</v>
      </c>
      <c r="G1458" t="s">
        <v>122</v>
      </c>
    </row>
    <row r="1459" spans="1:7" x14ac:dyDescent="0.25">
      <c r="A1459">
        <v>2021</v>
      </c>
      <c r="B1459" t="s">
        <v>164</v>
      </c>
      <c r="C1459" t="s">
        <v>118</v>
      </c>
      <c r="D1459" t="s">
        <v>118</v>
      </c>
      <c r="E1459" t="s">
        <v>118</v>
      </c>
      <c r="F1459">
        <v>98.681235857527327</v>
      </c>
      <c r="G1459" t="s">
        <v>122</v>
      </c>
    </row>
    <row r="1460" spans="1:7" x14ac:dyDescent="0.25">
      <c r="A1460">
        <v>2022</v>
      </c>
      <c r="B1460" t="s">
        <v>135</v>
      </c>
      <c r="C1460" t="s">
        <v>118</v>
      </c>
      <c r="D1460" t="s">
        <v>118</v>
      </c>
      <c r="E1460" t="s">
        <v>118</v>
      </c>
      <c r="F1460">
        <v>127.66493092944069</v>
      </c>
      <c r="G1460" t="s">
        <v>122</v>
      </c>
    </row>
    <row r="1461" spans="1:7" x14ac:dyDescent="0.25">
      <c r="A1461">
        <v>2022</v>
      </c>
      <c r="B1461" t="s">
        <v>123</v>
      </c>
      <c r="C1461" t="s">
        <v>118</v>
      </c>
      <c r="D1461" t="s">
        <v>118</v>
      </c>
      <c r="E1461" t="s">
        <v>118</v>
      </c>
      <c r="F1461">
        <v>108.61113358812213</v>
      </c>
      <c r="G1461" t="s">
        <v>122</v>
      </c>
    </row>
    <row r="1462" spans="1:7" x14ac:dyDescent="0.25">
      <c r="A1462">
        <v>2022</v>
      </c>
      <c r="B1462" t="s">
        <v>124</v>
      </c>
      <c r="C1462" t="s">
        <v>118</v>
      </c>
      <c r="D1462" t="s">
        <v>118</v>
      </c>
      <c r="E1462" t="s">
        <v>118</v>
      </c>
      <c r="F1462">
        <v>81.444513732044172</v>
      </c>
      <c r="G1462" t="s">
        <v>122</v>
      </c>
    </row>
    <row r="1463" spans="1:7" x14ac:dyDescent="0.25">
      <c r="A1463">
        <v>2022</v>
      </c>
      <c r="B1463" t="s">
        <v>125</v>
      </c>
      <c r="C1463" t="s">
        <v>118</v>
      </c>
      <c r="D1463" t="s">
        <v>118</v>
      </c>
      <c r="E1463" t="s">
        <v>118</v>
      </c>
      <c r="F1463">
        <v>273.57146503363208</v>
      </c>
      <c r="G1463" t="s">
        <v>122</v>
      </c>
    </row>
    <row r="1464" spans="1:7" x14ac:dyDescent="0.25">
      <c r="A1464">
        <v>2022</v>
      </c>
      <c r="B1464" t="s">
        <v>126</v>
      </c>
      <c r="C1464" t="s">
        <v>118</v>
      </c>
      <c r="D1464" t="s">
        <v>118</v>
      </c>
      <c r="E1464" t="s">
        <v>118</v>
      </c>
      <c r="F1464">
        <v>129.8467825409316</v>
      </c>
      <c r="G1464" t="s">
        <v>122</v>
      </c>
    </row>
    <row r="1465" spans="1:7" x14ac:dyDescent="0.25">
      <c r="A1465">
        <v>2022</v>
      </c>
      <c r="B1465" t="s">
        <v>127</v>
      </c>
      <c r="C1465" t="s">
        <v>118</v>
      </c>
      <c r="D1465" t="s">
        <v>118</v>
      </c>
      <c r="E1465" t="s">
        <v>118</v>
      </c>
      <c r="F1465">
        <v>117.70103140144097</v>
      </c>
      <c r="G1465" t="s">
        <v>122</v>
      </c>
    </row>
    <row r="1466" spans="1:7" x14ac:dyDescent="0.25">
      <c r="A1466">
        <v>2022</v>
      </c>
      <c r="B1466" t="s">
        <v>164</v>
      </c>
      <c r="C1466" t="s">
        <v>118</v>
      </c>
      <c r="D1466" t="s">
        <v>118</v>
      </c>
      <c r="E1466" t="s">
        <v>118</v>
      </c>
      <c r="F1466">
        <v>109.57421097649956</v>
      </c>
      <c r="G1466" t="s">
        <v>122</v>
      </c>
    </row>
    <row r="1467" spans="1:7" x14ac:dyDescent="0.25">
      <c r="A1467" t="s">
        <v>80</v>
      </c>
      <c r="B1467" t="s">
        <v>135</v>
      </c>
      <c r="C1467" t="s">
        <v>118</v>
      </c>
      <c r="D1467" t="s">
        <v>118</v>
      </c>
      <c r="E1467" t="s">
        <v>118</v>
      </c>
      <c r="F1467">
        <v>131.92794935199547</v>
      </c>
      <c r="G1467" t="s">
        <v>122</v>
      </c>
    </row>
    <row r="1468" spans="1:7" x14ac:dyDescent="0.25">
      <c r="A1468" t="s">
        <v>80</v>
      </c>
      <c r="B1468" t="s">
        <v>123</v>
      </c>
      <c r="C1468" t="s">
        <v>118</v>
      </c>
      <c r="D1468" t="s">
        <v>118</v>
      </c>
      <c r="E1468" t="s">
        <v>118</v>
      </c>
      <c r="F1468">
        <v>114.54459415091964</v>
      </c>
      <c r="G1468" t="s">
        <v>122</v>
      </c>
    </row>
    <row r="1469" spans="1:7" x14ac:dyDescent="0.25">
      <c r="A1469" t="s">
        <v>80</v>
      </c>
      <c r="B1469" t="s">
        <v>124</v>
      </c>
      <c r="C1469" t="s">
        <v>118</v>
      </c>
      <c r="D1469" t="s">
        <v>118</v>
      </c>
      <c r="E1469" t="s">
        <v>118</v>
      </c>
      <c r="F1469">
        <v>96.226866385130052</v>
      </c>
      <c r="G1469" t="s">
        <v>122</v>
      </c>
    </row>
    <row r="1470" spans="1:7" x14ac:dyDescent="0.25">
      <c r="A1470" t="s">
        <v>80</v>
      </c>
      <c r="B1470" t="s">
        <v>125</v>
      </c>
      <c r="C1470" t="s">
        <v>118</v>
      </c>
      <c r="D1470" t="s">
        <v>118</v>
      </c>
      <c r="E1470" t="s">
        <v>118</v>
      </c>
      <c r="F1470">
        <v>268.76871179214595</v>
      </c>
      <c r="G1470" t="s">
        <v>122</v>
      </c>
    </row>
    <row r="1471" spans="1:7" x14ac:dyDescent="0.25">
      <c r="A1471" t="s">
        <v>80</v>
      </c>
      <c r="B1471" t="s">
        <v>126</v>
      </c>
      <c r="C1471" t="s">
        <v>118</v>
      </c>
      <c r="D1471" t="s">
        <v>118</v>
      </c>
      <c r="E1471" t="s">
        <v>118</v>
      </c>
      <c r="F1471">
        <v>134.91308397273926</v>
      </c>
      <c r="G1471" t="s">
        <v>122</v>
      </c>
    </row>
    <row r="1472" spans="1:7" x14ac:dyDescent="0.25">
      <c r="A1472" t="s">
        <v>80</v>
      </c>
      <c r="B1472" t="s">
        <v>127</v>
      </c>
      <c r="C1472" t="s">
        <v>118</v>
      </c>
      <c r="D1472" t="s">
        <v>118</v>
      </c>
      <c r="E1472" t="s">
        <v>118</v>
      </c>
      <c r="F1472">
        <v>125.635733487661</v>
      </c>
      <c r="G1472" t="s">
        <v>122</v>
      </c>
    </row>
    <row r="1473" spans="1:7" x14ac:dyDescent="0.25">
      <c r="A1473" t="s">
        <v>80</v>
      </c>
      <c r="B1473" t="s">
        <v>164</v>
      </c>
      <c r="C1473" t="s">
        <v>118</v>
      </c>
      <c r="D1473" t="s">
        <v>118</v>
      </c>
      <c r="E1473" t="s">
        <v>118</v>
      </c>
      <c r="F1473">
        <v>117.42665993935435</v>
      </c>
      <c r="G1473" t="s">
        <v>122</v>
      </c>
    </row>
    <row r="1474" spans="1:7" x14ac:dyDescent="0.25">
      <c r="A1474" t="s">
        <v>102</v>
      </c>
      <c r="B1474" t="s">
        <v>135</v>
      </c>
      <c r="C1474" t="s">
        <v>118</v>
      </c>
      <c r="D1474" t="s">
        <v>118</v>
      </c>
      <c r="E1474" t="s">
        <v>118</v>
      </c>
      <c r="F1474">
        <v>137.18269823583148</v>
      </c>
      <c r="G1474" t="s">
        <v>122</v>
      </c>
    </row>
    <row r="1475" spans="1:7" x14ac:dyDescent="0.25">
      <c r="A1475" t="s">
        <v>102</v>
      </c>
      <c r="B1475" t="s">
        <v>123</v>
      </c>
      <c r="C1475" t="s">
        <v>118</v>
      </c>
      <c r="D1475" t="s">
        <v>118</v>
      </c>
      <c r="E1475" t="s">
        <v>118</v>
      </c>
      <c r="F1475">
        <v>121.96346928721798</v>
      </c>
      <c r="G1475" t="s">
        <v>122</v>
      </c>
    </row>
    <row r="1476" spans="1:7" x14ac:dyDescent="0.25">
      <c r="A1476" t="s">
        <v>102</v>
      </c>
      <c r="B1476" t="s">
        <v>124</v>
      </c>
      <c r="C1476" t="s">
        <v>118</v>
      </c>
      <c r="D1476" t="s">
        <v>118</v>
      </c>
      <c r="E1476" t="s">
        <v>118</v>
      </c>
      <c r="F1476">
        <v>98.515629807859384</v>
      </c>
      <c r="G1476" t="s">
        <v>122</v>
      </c>
    </row>
    <row r="1477" spans="1:7" x14ac:dyDescent="0.25">
      <c r="A1477" t="s">
        <v>102</v>
      </c>
      <c r="B1477" t="s">
        <v>125</v>
      </c>
      <c r="C1477" t="s">
        <v>118</v>
      </c>
      <c r="D1477" t="s">
        <v>118</v>
      </c>
      <c r="E1477" t="s">
        <v>118</v>
      </c>
      <c r="F1477">
        <v>103.20212028985105</v>
      </c>
      <c r="G1477" t="s">
        <v>122</v>
      </c>
    </row>
    <row r="1478" spans="1:7" x14ac:dyDescent="0.25">
      <c r="A1478" t="s">
        <v>102</v>
      </c>
      <c r="B1478" t="s">
        <v>126</v>
      </c>
      <c r="C1478" t="s">
        <v>118</v>
      </c>
      <c r="D1478" t="s">
        <v>118</v>
      </c>
      <c r="E1478" t="s">
        <v>118</v>
      </c>
      <c r="F1478">
        <v>137.13381732728106</v>
      </c>
      <c r="G1478" t="s">
        <v>122</v>
      </c>
    </row>
    <row r="1479" spans="1:7" x14ac:dyDescent="0.25">
      <c r="A1479" t="s">
        <v>102</v>
      </c>
      <c r="B1479" t="s">
        <v>127</v>
      </c>
      <c r="C1479" t="s">
        <v>118</v>
      </c>
      <c r="D1479" t="s">
        <v>118</v>
      </c>
      <c r="E1479" t="s">
        <v>118</v>
      </c>
      <c r="F1479">
        <v>122.35041062942886</v>
      </c>
      <c r="G1479" t="s">
        <v>122</v>
      </c>
    </row>
    <row r="1480" spans="1:7" x14ac:dyDescent="0.25">
      <c r="A1480" t="s">
        <v>102</v>
      </c>
      <c r="B1480" t="s">
        <v>164</v>
      </c>
      <c r="C1480" t="s">
        <v>118</v>
      </c>
      <c r="D1480" t="s">
        <v>118</v>
      </c>
      <c r="E1480" t="s">
        <v>118</v>
      </c>
      <c r="F1480">
        <v>120.6534100487264</v>
      </c>
      <c r="G1480" t="s">
        <v>122</v>
      </c>
    </row>
  </sheetData>
  <hyperlinks>
    <hyperlink ref="I1" location="CONTENIDO!A1" display="Contenido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/>
  </sheetViews>
  <sheetFormatPr baseColWidth="10" defaultRowHeight="12.75" x14ac:dyDescent="0.2"/>
  <cols>
    <col min="1" max="1" width="16.5703125" style="95" customWidth="1"/>
    <col min="2" max="2" width="79.140625" style="95" customWidth="1"/>
    <col min="3" max="16384" width="11.42578125" style="95"/>
  </cols>
  <sheetData>
    <row r="1" spans="1:4" ht="15.75" x14ac:dyDescent="0.25">
      <c r="A1" s="88" t="s">
        <v>128</v>
      </c>
      <c r="B1" s="90"/>
      <c r="D1" s="89" t="s">
        <v>81</v>
      </c>
    </row>
    <row r="2" spans="1:4" x14ac:dyDescent="0.2">
      <c r="A2" s="90"/>
      <c r="B2" s="90"/>
      <c r="C2" s="92"/>
    </row>
    <row r="3" spans="1:4" x14ac:dyDescent="0.2">
      <c r="A3" s="91" t="s">
        <v>111</v>
      </c>
      <c r="B3" s="91" t="s">
        <v>129</v>
      </c>
      <c r="C3" s="92"/>
    </row>
    <row r="4" spans="1:4" x14ac:dyDescent="0.2">
      <c r="A4" s="95" t="s">
        <v>117</v>
      </c>
      <c r="B4" s="93" t="s">
        <v>130</v>
      </c>
    </row>
    <row r="5" spans="1:4" x14ac:dyDescent="0.2">
      <c r="A5" s="95" t="s">
        <v>119</v>
      </c>
      <c r="B5" s="93" t="s">
        <v>131</v>
      </c>
    </row>
    <row r="6" spans="1:4" x14ac:dyDescent="0.2">
      <c r="A6" s="95" t="s">
        <v>120</v>
      </c>
      <c r="B6" s="93" t="s">
        <v>132</v>
      </c>
    </row>
    <row r="7" spans="1:4" x14ac:dyDescent="0.2">
      <c r="A7" s="95" t="s">
        <v>121</v>
      </c>
      <c r="B7" s="93" t="s">
        <v>133</v>
      </c>
    </row>
    <row r="8" spans="1:4" x14ac:dyDescent="0.2">
      <c r="A8" s="95" t="s">
        <v>135</v>
      </c>
      <c r="B8" s="94" t="s">
        <v>134</v>
      </c>
    </row>
    <row r="9" spans="1:4" x14ac:dyDescent="0.2">
      <c r="A9" s="95" t="s">
        <v>123</v>
      </c>
      <c r="B9" s="94" t="s">
        <v>136</v>
      </c>
    </row>
    <row r="10" spans="1:4" x14ac:dyDescent="0.2">
      <c r="A10" s="95" t="s">
        <v>124</v>
      </c>
      <c r="B10" s="94" t="s">
        <v>137</v>
      </c>
    </row>
    <row r="11" spans="1:4" x14ac:dyDescent="0.2">
      <c r="A11" s="95" t="s">
        <v>125</v>
      </c>
      <c r="B11" s="94" t="s">
        <v>138</v>
      </c>
    </row>
    <row r="12" spans="1:4" x14ac:dyDescent="0.2">
      <c r="A12" s="95" t="s">
        <v>126</v>
      </c>
      <c r="B12" s="94" t="s">
        <v>139</v>
      </c>
    </row>
    <row r="13" spans="1:4" x14ac:dyDescent="0.2">
      <c r="A13" s="95" t="s">
        <v>127</v>
      </c>
      <c r="B13" s="94" t="s">
        <v>140</v>
      </c>
    </row>
    <row r="16" spans="1:4" x14ac:dyDescent="0.2">
      <c r="A16" s="91" t="s">
        <v>113</v>
      </c>
      <c r="B16" s="91" t="s">
        <v>141</v>
      </c>
    </row>
    <row r="17" spans="1:2" x14ac:dyDescent="0.2">
      <c r="A17" s="95" t="s">
        <v>6</v>
      </c>
      <c r="B17" s="106" t="s">
        <v>142</v>
      </c>
    </row>
    <row r="18" spans="1:2" x14ac:dyDescent="0.2">
      <c r="A18" s="95" t="s">
        <v>8</v>
      </c>
      <c r="B18" s="106" t="s">
        <v>143</v>
      </c>
    </row>
    <row r="19" spans="1:2" x14ac:dyDescent="0.2">
      <c r="A19" s="95" t="s">
        <v>10</v>
      </c>
      <c r="B19" s="106" t="s">
        <v>144</v>
      </c>
    </row>
    <row r="20" spans="1:2" x14ac:dyDescent="0.2">
      <c r="A20" s="95" t="s">
        <v>12</v>
      </c>
      <c r="B20" s="106" t="s">
        <v>145</v>
      </c>
    </row>
    <row r="21" spans="1:2" x14ac:dyDescent="0.2">
      <c r="A21" s="95" t="s">
        <v>14</v>
      </c>
      <c r="B21" s="106" t="s">
        <v>146</v>
      </c>
    </row>
    <row r="22" spans="1:2" x14ac:dyDescent="0.2">
      <c r="A22" s="95" t="s">
        <v>16</v>
      </c>
      <c r="B22" s="106" t="s">
        <v>147</v>
      </c>
    </row>
    <row r="23" spans="1:2" x14ac:dyDescent="0.2">
      <c r="A23" s="95" t="s">
        <v>18</v>
      </c>
      <c r="B23" s="106" t="s">
        <v>148</v>
      </c>
    </row>
    <row r="24" spans="1:2" x14ac:dyDescent="0.2">
      <c r="A24" s="95" t="s">
        <v>68</v>
      </c>
      <c r="B24" s="106" t="s">
        <v>149</v>
      </c>
    </row>
    <row r="25" spans="1:2" x14ac:dyDescent="0.2">
      <c r="A25" s="95" t="s">
        <v>20</v>
      </c>
      <c r="B25" s="106" t="s">
        <v>150</v>
      </c>
    </row>
    <row r="26" spans="1:2" x14ac:dyDescent="0.2">
      <c r="A26" s="95" t="s">
        <v>22</v>
      </c>
      <c r="B26" s="106" t="s">
        <v>151</v>
      </c>
    </row>
    <row r="27" spans="1:2" x14ac:dyDescent="0.2">
      <c r="A27" s="95" t="s">
        <v>24</v>
      </c>
      <c r="B27" s="106" t="s">
        <v>152</v>
      </c>
    </row>
    <row r="28" spans="1:2" x14ac:dyDescent="0.2">
      <c r="A28" s="95" t="s">
        <v>69</v>
      </c>
      <c r="B28" s="106" t="s">
        <v>153</v>
      </c>
    </row>
    <row r="29" spans="1:2" x14ac:dyDescent="0.2">
      <c r="A29" s="95" t="s">
        <v>30</v>
      </c>
      <c r="B29" s="106" t="s">
        <v>154</v>
      </c>
    </row>
    <row r="30" spans="1:2" x14ac:dyDescent="0.2">
      <c r="A30" s="95" t="s">
        <v>26</v>
      </c>
      <c r="B30" s="106" t="s">
        <v>155</v>
      </c>
    </row>
    <row r="31" spans="1:2" x14ac:dyDescent="0.2">
      <c r="A31" s="95" t="s">
        <v>28</v>
      </c>
      <c r="B31" s="106" t="s">
        <v>156</v>
      </c>
    </row>
    <row r="32" spans="1:2" x14ac:dyDescent="0.2">
      <c r="A32" s="95" t="s">
        <v>70</v>
      </c>
      <c r="B32" s="106" t="s">
        <v>157</v>
      </c>
    </row>
    <row r="35" spans="1:2" x14ac:dyDescent="0.2">
      <c r="A35" s="91" t="s">
        <v>165</v>
      </c>
      <c r="B35" s="91" t="s">
        <v>116</v>
      </c>
    </row>
    <row r="36" spans="1:2" x14ac:dyDescent="0.2">
      <c r="A36" s="95" t="s">
        <v>10</v>
      </c>
      <c r="B36" s="95" t="s">
        <v>166</v>
      </c>
    </row>
    <row r="37" spans="1:2" x14ac:dyDescent="0.2">
      <c r="A37" s="95" t="s">
        <v>122</v>
      </c>
      <c r="B37" s="95" t="s">
        <v>167</v>
      </c>
    </row>
  </sheetData>
  <hyperlinks>
    <hyperlink ref="D1" location="Contenido!A1" display="Contenido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CONTENIDO</vt:lpstr>
      <vt:lpstr>Cuadro 1</vt:lpstr>
      <vt:lpstr>Cuadro 2</vt:lpstr>
      <vt:lpstr>Cuadro 3</vt:lpstr>
      <vt:lpstr>Cuadro 4</vt:lpstr>
      <vt:lpstr>Cuadro 5</vt:lpstr>
      <vt:lpstr>Tabla</vt:lpstr>
      <vt:lpstr>Diccionario</vt:lpstr>
      <vt:lpstr>CONTENIDO!Área_de_impresión</vt:lpstr>
      <vt:lpstr>'Cuadro 1'!Área_de_impresión</vt:lpstr>
      <vt:lpstr>'Cuadro 2'!Área_de_impresión</vt:lpstr>
      <vt:lpstr>'Cuadro 3'!Área_de_impresión</vt:lpstr>
      <vt:lpstr>'Cuadro 4'!Área_de_impresión</vt:lpstr>
      <vt:lpstr>'Cuadro 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ACHURRA</dc:creator>
  <cp:lastModifiedBy>YEXIBEL MARIA GONZALEZ</cp:lastModifiedBy>
  <cp:lastPrinted>2024-10-03T15:14:56Z</cp:lastPrinted>
  <dcterms:created xsi:type="dcterms:W3CDTF">2023-12-06T18:55:45Z</dcterms:created>
  <dcterms:modified xsi:type="dcterms:W3CDTF">2025-10-22T19:48:29Z</dcterms:modified>
</cp:coreProperties>
</file>